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15" activeTab="2"/>
  </bookViews>
  <sheets>
    <sheet name="Registration" sheetId="1" r:id="rId1"/>
    <sheet name="Play Schedule" sheetId="2" r:id="rId2"/>
    <sheet name="32de" sheetId="3" r:id="rId3"/>
    <sheet name="SE8" sheetId="4" r:id="rId4"/>
    <sheet name="Final standings" sheetId="5" r:id="rId5"/>
    <sheet name="Help" sheetId="6" r:id="rId6"/>
  </sheets>
  <definedNames>
    <definedName name="_xlnm.Print_Area" localSheetId="4">'Final standings'!$A$1:$B$33</definedName>
    <definedName name="_xlnm.Print_Area" localSheetId="1">'Play Schedule'!$B$1:$G$57</definedName>
    <definedName name="_xlnm.Print_Area" localSheetId="3">'SE8'!$A$1:$M$30</definedName>
  </definedNames>
  <calcPr fullCalcOnLoad="1"/>
</workbook>
</file>

<file path=xl/sharedStrings.xml><?xml version="1.0" encoding="utf-8"?>
<sst xmlns="http://schemas.openxmlformats.org/spreadsheetml/2006/main" count="169" uniqueCount="90">
  <si>
    <t>H</t>
  </si>
  <si>
    <t>Vieta = 17</t>
  </si>
  <si>
    <t>Vieta = 25</t>
  </si>
  <si>
    <t>Pralaimėjęs į   "A"</t>
  </si>
  <si>
    <t>I</t>
  </si>
  <si>
    <t>Vieta = 9</t>
  </si>
  <si>
    <t>Vieta = 13</t>
  </si>
  <si>
    <t>Pralaimėjęs į   "I"</t>
  </si>
  <si>
    <t>G</t>
  </si>
  <si>
    <t>Pralaimėjęs į   "B"</t>
  </si>
  <si>
    <t>Žaidėjas patenka SE 1</t>
  </si>
  <si>
    <t>Žaidėjas patenka SE 2</t>
  </si>
  <si>
    <t>F</t>
  </si>
  <si>
    <t>Pralaimėjęs į   "C"</t>
  </si>
  <si>
    <t>J</t>
  </si>
  <si>
    <t>Pralaimėjęs į   "J"</t>
  </si>
  <si>
    <t>E</t>
  </si>
  <si>
    <t>Pralaimėjęs į   "D"</t>
  </si>
  <si>
    <t>D</t>
  </si>
  <si>
    <t>Pralaimėjęs į   "E"</t>
  </si>
  <si>
    <t>K</t>
  </si>
  <si>
    <t>Pralaimėjęs į   "K"</t>
  </si>
  <si>
    <t>C</t>
  </si>
  <si>
    <t>Pralaimėjęs į   "F"</t>
  </si>
  <si>
    <t>Žaidėjas patenka SE 3</t>
  </si>
  <si>
    <t>Žaidėjas patenka SE 4</t>
  </si>
  <si>
    <t>B</t>
  </si>
  <si>
    <t>Pralaimėjęs į   "G"</t>
  </si>
  <si>
    <t>L</t>
  </si>
  <si>
    <t>Pralaimėjęs į   "L"</t>
  </si>
  <si>
    <t>A</t>
  </si>
  <si>
    <t>Pralaimėjęs į   "H"</t>
  </si>
  <si>
    <t>PUSFINALIAI</t>
  </si>
  <si>
    <t>FINALAS</t>
  </si>
  <si>
    <t>SE1</t>
  </si>
  <si>
    <t>Vieta = 5</t>
  </si>
  <si>
    <t>SE2</t>
  </si>
  <si>
    <t>SE3</t>
  </si>
  <si>
    <t>SE4</t>
  </si>
  <si>
    <t>Laikas</t>
  </si>
  <si>
    <t>Nr.</t>
  </si>
  <si>
    <t>Pirmas etapas</t>
  </si>
  <si>
    <t>Rezultatai</t>
  </si>
  <si>
    <t>Antras etapas</t>
  </si>
  <si>
    <t>Trečias etapas</t>
  </si>
  <si>
    <t>Ketvirtas etapas</t>
  </si>
  <si>
    <t>Penktas etapas</t>
  </si>
  <si>
    <t>Ketvirtfinaliai</t>
  </si>
  <si>
    <t>Pusfinaliai</t>
  </si>
  <si>
    <t>Rezultatas</t>
  </si>
  <si>
    <t>Finalas</t>
  </si>
  <si>
    <t>I vieta</t>
  </si>
  <si>
    <t>II vieta</t>
  </si>
  <si>
    <t>III vieta</t>
  </si>
  <si>
    <t>Mažasis finalas</t>
  </si>
  <si>
    <t>Stalas</t>
  </si>
  <si>
    <t>Vieta</t>
  </si>
  <si>
    <t>Žaidėjas</t>
  </si>
  <si>
    <t>Vardas, Pavardė</t>
  </si>
  <si>
    <t>No</t>
  </si>
  <si>
    <t>Startinis įnašas</t>
  </si>
  <si>
    <t>Mietas, Klubas</t>
  </si>
  <si>
    <t>Burtai</t>
  </si>
  <si>
    <t>Be kovos</t>
  </si>
  <si>
    <t xml:space="preserve">Paskutiniai pakeitimai </t>
  </si>
  <si>
    <t>Alvydas Vitkauskas</t>
  </si>
  <si>
    <t>Tomas Brikmanis</t>
  </si>
  <si>
    <t>Unlock password</t>
  </si>
  <si>
    <t>pool</t>
  </si>
  <si>
    <t>Tyla 2</t>
  </si>
  <si>
    <t>Vėjas 1</t>
  </si>
  <si>
    <t>Tyla 1</t>
  </si>
  <si>
    <t>Gestas 7</t>
  </si>
  <si>
    <t>Tyla 6</t>
  </si>
  <si>
    <t>Šermukšnis 2</t>
  </si>
  <si>
    <t>Tyla 4</t>
  </si>
  <si>
    <t>Šermukšnis 1</t>
  </si>
  <si>
    <t>Tyla 5</t>
  </si>
  <si>
    <t>Gestas 1</t>
  </si>
  <si>
    <t>Vėjas 2</t>
  </si>
  <si>
    <t>Gestas 5</t>
  </si>
  <si>
    <t>Gestas 6</t>
  </si>
  <si>
    <t>Tyla 3</t>
  </si>
  <si>
    <t>Gestas 2</t>
  </si>
  <si>
    <t>Gestas 3</t>
  </si>
  <si>
    <t>Gestas 4</t>
  </si>
  <si>
    <t>Gestas 8</t>
  </si>
  <si>
    <t>Gestas9</t>
  </si>
  <si>
    <t>Gestas4</t>
  </si>
  <si>
    <t>Gestas 9</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</si>
</sst>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Lt-427]"/>
    <numFmt numFmtId="189" formatCode="0.00000000"/>
    <numFmt numFmtId="190" formatCode="0.0000000"/>
    <numFmt numFmtId="191" formatCode="0.000000"/>
    <numFmt numFmtId="192" formatCode="0.00000"/>
    <numFmt numFmtId="193" formatCode="0.0000"/>
    <numFmt numFmtId="194" formatCode="0.000"/>
    <numFmt numFmtId="195" formatCode="0.0"/>
    <numFmt numFmtId="196" formatCode="0_);[Red]\(0\)"/>
    <numFmt numFmtId="197" formatCode="&quot;Yes&quot;;&quot;Yes&quot;;&quot;No&quot;"/>
    <numFmt numFmtId="198" formatCode="&quot;True&quot;;&quot;True&quot;;&quot;False&quot;"/>
    <numFmt numFmtId="199" formatCode="&quot;On&quot;;&quot;On&quot;;&quot;Off&quot;"/>
    <numFmt numFmtId="200" formatCode="[$€-2]\ #,##0.00_);[Red]\([$€-2]\ #,##0.00\)"/>
    <numFmt numFmtId="201" formatCode="[$-409]h:mm:ss\ AM/PM"/>
    <numFmt numFmtId="202" formatCode="h:mm;@"/>
    <numFmt numFmtId="203" formatCode="[$-427]yyyy\ &quot;m.&quot;\ mmmm\ d\ &quot;d.&quot;"/>
    <numFmt numFmtId="204" formatCode="#,##0\ &quot;Lt&quot;"/>
    <numFmt numFmtId="205" formatCode="[$€-2]\ #,##0"/>
    <numFmt numFmtId="206" formatCode="hh:mm;@"/>
    <numFmt numFmtId="207" formatCode="[$-F400]h:mm:ss\ AM/PM"/>
    <numFmt numFmtId="208" formatCode="&quot;Taip&quot;;&quot;Taip&quot;;&quot;Ne&quot;"/>
    <numFmt numFmtId="209" formatCode="&quot;Teisinga&quot;;&quot;Teisinga&quot;;&quot;Klaidinga&quot;"/>
    <numFmt numFmtId="210" formatCode="[$€-2]\ ###,000_);[Red]\([$€-2]\ ###,000\)"/>
  </numFmts>
  <fonts count="59">
    <font>
      <sz val="10"/>
      <name val="Arial"/>
      <family val="0"/>
    </font>
    <font>
      <b/>
      <sz val="8"/>
      <color indexed="10"/>
      <name val="Arial"/>
      <family val="2"/>
    </font>
    <font>
      <sz val="8"/>
      <name val="Arial"/>
      <family val="2"/>
    </font>
    <font>
      <sz val="9"/>
      <name val="Arial"/>
      <family val="2"/>
    </font>
    <font>
      <b/>
      <sz val="9"/>
      <color indexed="10"/>
      <name val="Arial"/>
      <family val="2"/>
    </font>
    <font>
      <b/>
      <sz val="9"/>
      <name val="Arial"/>
      <family val="2"/>
    </font>
    <font>
      <b/>
      <sz val="8"/>
      <color indexed="57"/>
      <name val="Arial"/>
      <family val="2"/>
    </font>
    <font>
      <b/>
      <u val="single"/>
      <sz val="9"/>
      <color indexed="48"/>
      <name val="Times New Roman"/>
      <family val="1"/>
    </font>
    <font>
      <b/>
      <u val="single"/>
      <sz val="8"/>
      <color indexed="48"/>
      <name val="Times New Roman"/>
      <family val="1"/>
    </font>
    <font>
      <b/>
      <sz val="14"/>
      <name val="Arial"/>
      <family val="2"/>
    </font>
    <font>
      <b/>
      <sz val="7"/>
      <color indexed="48"/>
      <name val="Arial"/>
      <family val="2"/>
    </font>
    <font>
      <b/>
      <sz val="10"/>
      <color indexed="9"/>
      <name val="Arial"/>
      <family val="2"/>
    </font>
    <font>
      <b/>
      <sz val="9"/>
      <color indexed="57"/>
      <name val="Arial"/>
      <family val="2"/>
    </font>
    <font>
      <b/>
      <sz val="10"/>
      <color indexed="57"/>
      <name val="Arial"/>
      <family val="2"/>
    </font>
    <font>
      <sz val="10"/>
      <color indexed="12"/>
      <name val="Arial"/>
      <family val="2"/>
    </font>
    <font>
      <b/>
      <sz val="10"/>
      <color indexed="10"/>
      <name val="Arial"/>
      <family val="2"/>
    </font>
    <font>
      <sz val="10"/>
      <color indexed="10"/>
      <name val="Arial"/>
      <family val="2"/>
    </font>
    <font>
      <b/>
      <i/>
      <sz val="9"/>
      <color indexed="48"/>
      <name val="Arial"/>
      <family val="2"/>
    </font>
    <font>
      <u val="single"/>
      <sz val="10"/>
      <color indexed="36"/>
      <name val="Arial"/>
      <family val="0"/>
    </font>
    <font>
      <u val="single"/>
      <sz val="10"/>
      <color indexed="12"/>
      <name val="Arial"/>
      <family val="0"/>
    </font>
    <font>
      <b/>
      <sz val="10"/>
      <name val="Arial"/>
      <family val="2"/>
    </font>
    <font>
      <b/>
      <sz val="10"/>
      <color indexed="17"/>
      <name val="Arial"/>
      <family val="0"/>
    </font>
    <font>
      <sz val="10"/>
      <color indexed="17"/>
      <name val="Arial"/>
      <family val="0"/>
    </font>
    <font>
      <b/>
      <sz val="9"/>
      <color indexed="55"/>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34"/>
        <bgColor indexed="64"/>
      </patternFill>
    </fill>
    <fill>
      <patternFill patternType="solid">
        <fgColor indexed="9"/>
        <bgColor indexed="64"/>
      </patternFill>
    </fill>
    <fill>
      <patternFill patternType="solid">
        <fgColor indexed="4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style="medium"/>
    </border>
    <border>
      <left style="medium"/>
      <right style="medium"/>
      <top style="thin"/>
      <bottom style="thin"/>
    </border>
    <border>
      <left>
        <color indexed="63"/>
      </left>
      <right style="medium"/>
      <top style="thin"/>
      <bottom style="thin"/>
    </border>
    <border>
      <left style="medium"/>
      <right>
        <color indexed="63"/>
      </right>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style="medium"/>
      <top style="hair"/>
      <bottom style="hair"/>
    </border>
    <border>
      <left style="medium"/>
      <right style="medium"/>
      <top style="hair"/>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0">
    <xf numFmtId="0" fontId="0" fillId="0" borderId="0" xfId="0" applyAlignment="1">
      <alignment/>
    </xf>
    <xf numFmtId="0" fontId="3" fillId="0" borderId="0" xfId="0" applyFont="1" applyAlignment="1">
      <alignment horizontal="center"/>
    </xf>
    <xf numFmtId="0" fontId="0" fillId="0" borderId="0" xfId="0" applyFont="1" applyAlignment="1" applyProtection="1">
      <alignment/>
      <protection locked="0"/>
    </xf>
    <xf numFmtId="0" fontId="13" fillId="33" borderId="10" xfId="0" applyFont="1" applyFill="1" applyBorder="1" applyAlignment="1" applyProtection="1">
      <alignment horizontal="center"/>
      <protection locked="0"/>
    </xf>
    <xf numFmtId="0" fontId="0" fillId="0" borderId="0" xfId="0" applyFont="1" applyAlignment="1" applyProtection="1">
      <alignment horizontal="center"/>
      <protection locked="0"/>
    </xf>
    <xf numFmtId="0" fontId="0" fillId="0" borderId="0" xfId="0" applyAlignment="1">
      <alignment horizontal="center"/>
    </xf>
    <xf numFmtId="0" fontId="15" fillId="0" borderId="0" xfId="0" applyFont="1" applyAlignment="1">
      <alignment horizontal="center"/>
    </xf>
    <xf numFmtId="0" fontId="15" fillId="0" borderId="0" xfId="0" applyFont="1" applyAlignment="1">
      <alignment horizontal="left"/>
    </xf>
    <xf numFmtId="0" fontId="16" fillId="0" borderId="0" xfId="0" applyFont="1" applyAlignment="1">
      <alignment horizontal="center"/>
    </xf>
    <xf numFmtId="0" fontId="0" fillId="0" borderId="0" xfId="0" applyAlignment="1" applyProtection="1">
      <alignment horizontal="center"/>
      <protection hidden="1"/>
    </xf>
    <xf numFmtId="0" fontId="15" fillId="0" borderId="0" xfId="0" applyFont="1" applyAlignment="1" applyProtection="1">
      <alignment horizontal="center"/>
      <protection hidden="1"/>
    </xf>
    <xf numFmtId="0" fontId="15" fillId="0" borderId="0" xfId="0" applyFont="1" applyAlignment="1" applyProtection="1">
      <alignment horizontal="left"/>
      <protection hidden="1"/>
    </xf>
    <xf numFmtId="0" fontId="0" fillId="0" borderId="0" xfId="0" applyAlignment="1">
      <alignment horizontal="justify" wrapText="1"/>
    </xf>
    <xf numFmtId="0" fontId="0" fillId="0" borderId="0" xfId="0" applyAlignment="1">
      <alignment wrapText="1"/>
    </xf>
    <xf numFmtId="0" fontId="5" fillId="0" borderId="11" xfId="0" applyFont="1" applyBorder="1" applyAlignment="1" applyProtection="1">
      <alignment horizontal="left"/>
      <protection hidden="1"/>
    </xf>
    <xf numFmtId="0" fontId="5" fillId="0" borderId="11" xfId="0" applyFont="1" applyBorder="1" applyAlignment="1" applyProtection="1">
      <alignment horizontal="center" vertical="center"/>
      <protection hidden="1"/>
    </xf>
    <xf numFmtId="0" fontId="5" fillId="0" borderId="11" xfId="0" applyFont="1" applyBorder="1" applyAlignment="1" applyProtection="1">
      <alignment horizontal="center"/>
      <protection hidden="1"/>
    </xf>
    <xf numFmtId="0" fontId="0" fillId="0" borderId="0" xfId="0"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15" xfId="0" applyBorder="1" applyAlignment="1" applyProtection="1">
      <alignment/>
      <protection hidden="1"/>
    </xf>
    <xf numFmtId="0" fontId="2" fillId="0" borderId="11" xfId="0" applyFont="1" applyBorder="1" applyAlignment="1" applyProtection="1">
      <alignment horizontal="center" vertical="center"/>
      <protection hidden="1"/>
    </xf>
    <xf numFmtId="0" fontId="0" fillId="0" borderId="16" xfId="0" applyBorder="1" applyAlignment="1" applyProtection="1">
      <alignment/>
      <protection hidden="1"/>
    </xf>
    <xf numFmtId="0" fontId="4" fillId="0" borderId="0" xfId="0" applyFont="1" applyBorder="1" applyAlignment="1" applyProtection="1">
      <alignment horizontal="center"/>
      <protection hidden="1"/>
    </xf>
    <xf numFmtId="0" fontId="4" fillId="0" borderId="0" xfId="0" applyFont="1" applyBorder="1" applyAlignment="1" applyProtection="1">
      <alignment horizontal="center" vertical="center"/>
      <protection hidden="1"/>
    </xf>
    <xf numFmtId="0" fontId="0" fillId="0" borderId="17" xfId="0" applyBorder="1" applyAlignment="1" applyProtection="1">
      <alignment/>
      <protection hidden="1"/>
    </xf>
    <xf numFmtId="0" fontId="0" fillId="0" borderId="18" xfId="0"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3" fillId="0" borderId="0" xfId="0" applyFont="1" applyBorder="1" applyAlignment="1" applyProtection="1">
      <alignment horizontal="left"/>
      <protection hidden="1"/>
    </xf>
    <xf numFmtId="0" fontId="1" fillId="0" borderId="0" xfId="0" applyFont="1" applyBorder="1" applyAlignment="1" applyProtection="1">
      <alignment horizontal="center" vertical="center"/>
      <protection hidden="1"/>
    </xf>
    <xf numFmtId="0" fontId="0" fillId="0" borderId="19" xfId="0" applyBorder="1" applyAlignment="1" applyProtection="1">
      <alignment/>
      <protection hidden="1"/>
    </xf>
    <xf numFmtId="0" fontId="6"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0" fillId="0" borderId="20" xfId="0" applyBorder="1" applyAlignment="1" applyProtection="1">
      <alignment/>
      <protection hidden="1"/>
    </xf>
    <xf numFmtId="0" fontId="4" fillId="0" borderId="0" xfId="0" applyFont="1" applyFill="1" applyBorder="1" applyAlignment="1" applyProtection="1">
      <alignment horizontal="center" vertical="center"/>
      <protection hidden="1"/>
    </xf>
    <xf numFmtId="0" fontId="0" fillId="0" borderId="18" xfId="0" applyBorder="1" applyAlignment="1" applyProtection="1">
      <alignment/>
      <protection hidden="1"/>
    </xf>
    <xf numFmtId="0" fontId="8" fillId="0" borderId="0" xfId="0" applyFont="1" applyBorder="1" applyAlignment="1" applyProtection="1">
      <alignment horizontal="center"/>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10" fillId="0" borderId="0" xfId="0" applyFont="1" applyBorder="1" applyAlignment="1" applyProtection="1">
      <alignment/>
      <protection hidden="1"/>
    </xf>
    <xf numFmtId="0" fontId="3" fillId="0" borderId="0" xfId="0" applyFont="1" applyAlignment="1" applyProtection="1">
      <alignment horizontal="center"/>
      <protection hidden="1"/>
    </xf>
    <xf numFmtId="0" fontId="11" fillId="34" borderId="0" xfId="0" applyFont="1" applyFill="1" applyAlignment="1" applyProtection="1">
      <alignment horizontal="center"/>
      <protection hidden="1"/>
    </xf>
    <xf numFmtId="0" fontId="12" fillId="0" borderId="0" xfId="0" applyFont="1" applyAlignment="1" applyProtection="1">
      <alignment horizontal="center"/>
      <protection hidden="1"/>
    </xf>
    <xf numFmtId="0" fontId="13" fillId="33" borderId="10" xfId="0" applyNumberFormat="1" applyFont="1" applyFill="1" applyBorder="1" applyAlignment="1" applyProtection="1">
      <alignment horizontal="center"/>
      <protection locked="0"/>
    </xf>
    <xf numFmtId="0" fontId="0" fillId="0" borderId="0" xfId="0" applyNumberFormat="1" applyFont="1" applyAlignment="1" applyProtection="1">
      <alignment horizontal="center"/>
      <protection locked="0"/>
    </xf>
    <xf numFmtId="0" fontId="0" fillId="0" borderId="0" xfId="0" applyFont="1" applyFill="1" applyBorder="1" applyAlignment="1" applyProtection="1">
      <alignment/>
      <protection hidden="1"/>
    </xf>
    <xf numFmtId="0" fontId="0" fillId="0" borderId="15" xfId="0" applyFont="1" applyFill="1" applyBorder="1" applyAlignment="1" applyProtection="1">
      <alignment/>
      <protection hidden="1"/>
    </xf>
    <xf numFmtId="0" fontId="5" fillId="0" borderId="12" xfId="0" applyFont="1" applyFill="1" applyBorder="1" applyAlignment="1" applyProtection="1">
      <alignment horizontal="center"/>
      <protection hidden="1"/>
    </xf>
    <xf numFmtId="0" fontId="0" fillId="0" borderId="14" xfId="0" applyFont="1" applyFill="1" applyBorder="1" applyAlignment="1" applyProtection="1">
      <alignment/>
      <protection hidden="1"/>
    </xf>
    <xf numFmtId="0" fontId="0" fillId="0" borderId="17" xfId="0" applyFont="1" applyFill="1" applyBorder="1" applyAlignment="1" applyProtection="1">
      <alignment/>
      <protection hidden="1"/>
    </xf>
    <xf numFmtId="0" fontId="5" fillId="0" borderId="0" xfId="0" applyFont="1" applyFill="1" applyBorder="1" applyAlignment="1" applyProtection="1">
      <alignment horizontal="center"/>
      <protection hidden="1"/>
    </xf>
    <xf numFmtId="0" fontId="0" fillId="0" borderId="0" xfId="0" applyFont="1" applyFill="1" applyBorder="1" applyAlignment="1" applyProtection="1">
      <alignment/>
      <protection hidden="1"/>
    </xf>
    <xf numFmtId="0" fontId="0" fillId="0" borderId="15" xfId="0" applyFont="1" applyFill="1" applyBorder="1" applyAlignment="1" applyProtection="1">
      <alignment/>
      <protection hidden="1"/>
    </xf>
    <xf numFmtId="0" fontId="0" fillId="0" borderId="0" xfId="0" applyFont="1" applyFill="1" applyBorder="1" applyAlignment="1" applyProtection="1">
      <alignment horizontal="center"/>
      <protection hidden="1"/>
    </xf>
    <xf numFmtId="0" fontId="0" fillId="0" borderId="15" xfId="0" applyFont="1" applyFill="1" applyBorder="1" applyAlignment="1" applyProtection="1">
      <alignment horizontal="center"/>
      <protection hidden="1"/>
    </xf>
    <xf numFmtId="0" fontId="5"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0" borderId="15" xfId="0" applyFont="1" applyFill="1" applyBorder="1" applyAlignment="1" applyProtection="1">
      <alignment horizontal="center"/>
      <protection hidden="1"/>
    </xf>
    <xf numFmtId="0" fontId="20" fillId="33" borderId="10" xfId="0" applyFont="1" applyFill="1" applyBorder="1" applyAlignment="1">
      <alignment horizontal="center"/>
    </xf>
    <xf numFmtId="0" fontId="13" fillId="33" borderId="10" xfId="0"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vertical="center"/>
      <protection/>
    </xf>
    <xf numFmtId="0" fontId="13" fillId="33" borderId="10" xfId="0" applyFont="1" applyFill="1" applyBorder="1" applyAlignment="1" applyProtection="1">
      <alignment vertical="center"/>
      <protection/>
    </xf>
    <xf numFmtId="0" fontId="13" fillId="33" borderId="23" xfId="0" applyFont="1" applyFill="1" applyBorder="1" applyAlignment="1" applyProtection="1">
      <alignment vertical="center"/>
      <protection/>
    </xf>
    <xf numFmtId="0" fontId="0" fillId="0" borderId="24" xfId="0" applyFont="1" applyFill="1" applyBorder="1" applyAlignment="1" applyProtection="1">
      <alignment horizontal="center" vertical="center"/>
      <protection hidden="1"/>
    </xf>
    <xf numFmtId="204" fontId="0" fillId="0" borderId="24" xfId="0" applyNumberFormat="1" applyFont="1" applyFill="1" applyBorder="1" applyAlignment="1" applyProtection="1">
      <alignment horizontal="center" vertical="center"/>
      <protection hidden="1"/>
    </xf>
    <xf numFmtId="0" fontId="0" fillId="0" borderId="25" xfId="0" applyFont="1" applyFill="1" applyBorder="1" applyAlignment="1" applyProtection="1">
      <alignment horizontal="center" vertical="center"/>
      <protection hidden="1"/>
    </xf>
    <xf numFmtId="0" fontId="21" fillId="35" borderId="26" xfId="0" applyFont="1" applyFill="1" applyBorder="1" applyAlignment="1" applyProtection="1">
      <alignment horizontal="center" vertical="center"/>
      <protection hidden="1"/>
    </xf>
    <xf numFmtId="204" fontId="21" fillId="35" borderId="10" xfId="0" applyNumberFormat="1" applyFont="1" applyFill="1" applyBorder="1" applyAlignment="1" applyProtection="1">
      <alignment horizontal="center" vertical="center"/>
      <protection hidden="1"/>
    </xf>
    <xf numFmtId="0" fontId="22" fillId="35" borderId="10" xfId="0" applyFont="1" applyFill="1" applyBorder="1" applyAlignment="1" applyProtection="1">
      <alignment horizontal="center" vertical="center"/>
      <protection hidden="1"/>
    </xf>
    <xf numFmtId="20" fontId="14" fillId="0" borderId="27" xfId="0" applyNumberFormat="1" applyFont="1" applyFill="1" applyBorder="1" applyAlignment="1" applyProtection="1">
      <alignment horizontal="center" vertical="center"/>
      <protection locked="0"/>
    </xf>
    <xf numFmtId="0" fontId="14" fillId="0" borderId="27"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20" fontId="14" fillId="0" borderId="10" xfId="0" applyNumberFormat="1" applyFont="1" applyFill="1" applyBorder="1" applyAlignment="1" applyProtection="1">
      <alignment horizontal="center" vertical="center"/>
      <protection locked="0"/>
    </xf>
    <xf numFmtId="0" fontId="14" fillId="0" borderId="10" xfId="0" applyNumberFormat="1"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20" fontId="23" fillId="0" borderId="0"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center"/>
      <protection hidden="1"/>
    </xf>
    <xf numFmtId="0" fontId="0" fillId="0" borderId="30" xfId="0" applyFont="1" applyFill="1" applyBorder="1" applyAlignment="1" applyProtection="1">
      <alignment horizontal="center" vertical="center"/>
      <protection hidden="1" locked="0"/>
    </xf>
    <xf numFmtId="0" fontId="0" fillId="0" borderId="30" xfId="0" applyFont="1" applyFill="1" applyBorder="1" applyAlignment="1" applyProtection="1">
      <alignment horizontal="left" vertical="center"/>
      <protection hidden="1"/>
    </xf>
    <xf numFmtId="0" fontId="0" fillId="0" borderId="31" xfId="0" applyFont="1" applyFill="1" applyBorder="1" applyAlignment="1" applyProtection="1">
      <alignment horizontal="center" vertical="center"/>
      <protection hidden="1" locked="0"/>
    </xf>
    <xf numFmtId="0" fontId="0" fillId="0" borderId="31" xfId="0" applyFont="1" applyFill="1" applyBorder="1" applyAlignment="1" applyProtection="1">
      <alignment horizontal="left" vertical="center"/>
      <protection hidden="1"/>
    </xf>
    <xf numFmtId="0" fontId="0" fillId="0" borderId="32" xfId="0" applyFont="1" applyBorder="1" applyAlignment="1" applyProtection="1">
      <alignment/>
      <protection hidden="1"/>
    </xf>
    <xf numFmtId="0" fontId="0" fillId="0" borderId="33" xfId="0" applyBorder="1" applyAlignment="1" applyProtection="1">
      <alignment/>
      <protection hidden="1"/>
    </xf>
    <xf numFmtId="0" fontId="16" fillId="0" borderId="34" xfId="0" applyFont="1" applyBorder="1" applyAlignment="1" applyProtection="1">
      <alignment horizontal="center"/>
      <protection hidden="1"/>
    </xf>
    <xf numFmtId="0" fontId="0" fillId="0" borderId="28" xfId="0" applyFont="1" applyBorder="1" applyAlignment="1" applyProtection="1">
      <alignment/>
      <protection hidden="1"/>
    </xf>
    <xf numFmtId="0" fontId="0" fillId="0" borderId="28" xfId="0" applyBorder="1" applyAlignment="1" applyProtection="1">
      <alignment/>
      <protection hidden="1"/>
    </xf>
    <xf numFmtId="0" fontId="16" fillId="0" borderId="35" xfId="0" applyFont="1" applyBorder="1" applyAlignment="1" applyProtection="1">
      <alignment horizontal="center"/>
      <protection hidden="1"/>
    </xf>
    <xf numFmtId="0" fontId="0" fillId="0" borderId="36" xfId="0" applyFont="1" applyBorder="1" applyAlignment="1" applyProtection="1">
      <alignment/>
      <protection hidden="1"/>
    </xf>
    <xf numFmtId="0" fontId="16" fillId="36" borderId="11" xfId="0" applyFont="1" applyFill="1" applyBorder="1" applyAlignment="1" applyProtection="1">
      <alignment horizontal="center"/>
      <protection hidden="1"/>
    </xf>
    <xf numFmtId="0" fontId="0" fillId="0" borderId="27" xfId="0" applyBorder="1" applyAlignment="1" applyProtection="1">
      <alignment horizontal="left"/>
      <protection hidden="1"/>
    </xf>
    <xf numFmtId="0" fontId="15" fillId="0" borderId="27" xfId="0" applyFont="1" applyBorder="1" applyAlignment="1" applyProtection="1">
      <alignment horizontal="center"/>
      <protection hidden="1"/>
    </xf>
    <xf numFmtId="0" fontId="15" fillId="0" borderId="37" xfId="0" applyFont="1" applyBorder="1" applyAlignment="1" applyProtection="1">
      <alignment horizontal="center"/>
      <protection hidden="1"/>
    </xf>
    <xf numFmtId="0" fontId="0" fillId="0" borderId="37" xfId="0" applyBorder="1" applyAlignment="1" applyProtection="1">
      <alignment horizontal="left"/>
      <protection hidden="1"/>
    </xf>
    <xf numFmtId="20" fontId="17" fillId="0" borderId="0" xfId="0" applyNumberFormat="1" applyFont="1" applyBorder="1" applyAlignment="1" applyProtection="1">
      <alignment horizontal="center"/>
      <protection hidden="1"/>
    </xf>
    <xf numFmtId="0" fontId="5" fillId="0" borderId="0" xfId="0" applyFont="1" applyBorder="1" applyAlignment="1" applyProtection="1">
      <alignment horizontal="left" vertical="center"/>
      <protection hidden="1"/>
    </xf>
    <xf numFmtId="0" fontId="5" fillId="0" borderId="0" xfId="0" applyFont="1" applyBorder="1" applyAlignment="1" applyProtection="1">
      <alignment horizontal="center"/>
      <protection hidden="1"/>
    </xf>
    <xf numFmtId="0" fontId="0" fillId="0" borderId="24" xfId="0" applyFont="1" applyFill="1" applyBorder="1" applyAlignment="1" applyProtection="1">
      <alignment horizontal="left" vertical="center"/>
      <protection hidden="1"/>
    </xf>
    <xf numFmtId="0" fontId="0" fillId="0" borderId="24" xfId="0" applyFont="1" applyFill="1" applyBorder="1" applyAlignment="1" applyProtection="1">
      <alignment horizontal="center" vertical="center"/>
      <protection hidden="1"/>
    </xf>
    <xf numFmtId="0" fontId="0" fillId="0" borderId="0" xfId="0" applyFont="1" applyAlignment="1">
      <alignment/>
    </xf>
    <xf numFmtId="14" fontId="0" fillId="0" borderId="0" xfId="0" applyNumberFormat="1" applyAlignment="1">
      <alignment/>
    </xf>
    <xf numFmtId="0" fontId="0" fillId="0" borderId="34"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26"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24" fillId="0" borderId="0" xfId="0" applyFont="1" applyAlignment="1">
      <alignment/>
    </xf>
    <xf numFmtId="0" fontId="21" fillId="35" borderId="38" xfId="0" applyFont="1" applyFill="1" applyBorder="1" applyAlignment="1" applyProtection="1">
      <alignment horizontal="center" vertical="center"/>
      <protection hidden="1"/>
    </xf>
    <xf numFmtId="0" fontId="21" fillId="35" borderId="39" xfId="0" applyFont="1" applyFill="1" applyBorder="1" applyAlignment="1" applyProtection="1">
      <alignment horizontal="center" vertical="center"/>
      <protection hidden="1"/>
    </xf>
    <xf numFmtId="0" fontId="13" fillId="33" borderId="38" xfId="0" applyFont="1" applyFill="1" applyBorder="1" applyAlignment="1" applyProtection="1">
      <alignment horizontal="center"/>
      <protection hidden="1"/>
    </xf>
    <xf numFmtId="0" fontId="13" fillId="33" borderId="39" xfId="0" applyFont="1" applyFill="1" applyBorder="1" applyAlignment="1" applyProtection="1">
      <alignment horizontal="center"/>
      <protection hidden="1"/>
    </xf>
    <xf numFmtId="0" fontId="13" fillId="33" borderId="26" xfId="0" applyFont="1" applyFill="1" applyBorder="1" applyAlignment="1" applyProtection="1">
      <alignment horizontal="center"/>
      <protection locked="0"/>
    </xf>
    <xf numFmtId="0" fontId="13" fillId="33" borderId="23" xfId="0" applyFont="1" applyFill="1" applyBorder="1" applyAlignment="1" applyProtection="1">
      <alignment horizontal="center"/>
      <protection locked="0"/>
    </xf>
    <xf numFmtId="0" fontId="13" fillId="33" borderId="38" xfId="0" applyFont="1" applyFill="1" applyBorder="1" applyAlignment="1" applyProtection="1">
      <alignment horizontal="center" vertical="center"/>
      <protection hidden="1"/>
    </xf>
    <xf numFmtId="0" fontId="13" fillId="33" borderId="39" xfId="0" applyFont="1" applyFill="1" applyBorder="1" applyAlignment="1" applyProtection="1">
      <alignment horizontal="center" vertical="center"/>
      <protection hidden="1"/>
    </xf>
    <xf numFmtId="0" fontId="13" fillId="33" borderId="26" xfId="0" applyFont="1" applyFill="1" applyBorder="1" applyAlignment="1" applyProtection="1">
      <alignment horizontal="center" vertical="center"/>
      <protection/>
    </xf>
    <xf numFmtId="0" fontId="13" fillId="33" borderId="23" xfId="0" applyFont="1" applyFill="1" applyBorder="1" applyAlignment="1" applyProtection="1">
      <alignment horizontal="center" vertical="center"/>
      <protection/>
    </xf>
    <xf numFmtId="0" fontId="13" fillId="33" borderId="40" xfId="0" applyFont="1" applyFill="1" applyBorder="1" applyAlignment="1" applyProtection="1">
      <alignment horizontal="center"/>
      <protection hidden="1"/>
    </xf>
    <xf numFmtId="0" fontId="13" fillId="33" borderId="41" xfId="0" applyFont="1" applyFill="1" applyBorder="1" applyAlignment="1" applyProtection="1">
      <alignment horizontal="center"/>
      <protection hidden="1"/>
    </xf>
    <xf numFmtId="0" fontId="9" fillId="0" borderId="0" xfId="0" applyFont="1" applyBorder="1" applyAlignment="1" applyProtection="1">
      <alignment horizontal="center" vertical="center" wrapText="1" shrinkToFit="1"/>
      <protection hidden="1"/>
    </xf>
    <xf numFmtId="0" fontId="20" fillId="0" borderId="42" xfId="0" applyFont="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13" fillId="37" borderId="26" xfId="0" applyNumberFormat="1" applyFont="1" applyFill="1" applyBorder="1" applyAlignment="1" applyProtection="1">
      <alignment horizontal="center" vertical="center"/>
      <protection/>
    </xf>
    <xf numFmtId="0" fontId="13" fillId="37" borderId="23"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ont>
        <color indexed="22"/>
      </font>
    </dxf>
    <dxf>
      <font>
        <color indexed="55"/>
      </font>
      <fill>
        <patternFill patternType="none">
          <fgColor indexed="64"/>
          <bgColor indexed="65"/>
        </patternFill>
      </fill>
    </dxf>
    <dxf>
      <font>
        <color indexed="55"/>
      </font>
    </dxf>
    <dxf>
      <font>
        <color auto="1"/>
      </font>
      <fill>
        <patternFill>
          <bgColor indexed="52"/>
        </patternFill>
      </fill>
    </dxf>
    <dxf>
      <font>
        <color auto="1"/>
      </font>
      <fill>
        <patternFill>
          <bgColor indexed="45"/>
        </patternFill>
      </fill>
    </dxf>
    <dxf>
      <font>
        <color indexed="60"/>
      </font>
      <fill>
        <patternFill>
          <bgColor indexed="29"/>
        </patternFill>
      </fill>
    </dxf>
    <dxf>
      <font>
        <color indexed="55"/>
      </font>
    </dxf>
    <dxf>
      <font>
        <color indexed="55"/>
      </font>
      <fill>
        <patternFill patternType="none">
          <fgColor indexed="64"/>
          <bgColor indexed="65"/>
        </patternFill>
      </fill>
    </dxf>
    <dxf>
      <font>
        <color indexed="14"/>
      </font>
      <fill>
        <patternFill>
          <bgColor indexed="45"/>
        </patternFill>
      </fill>
    </dxf>
    <dxf>
      <font>
        <color indexed="17"/>
      </font>
      <fill>
        <patternFill>
          <bgColor indexed="42"/>
        </patternFill>
      </fill>
    </dxf>
    <dxf>
      <font>
        <color auto="1"/>
      </font>
      <fill>
        <patternFill patternType="solid">
          <fgColor indexed="65"/>
          <bgColor indexed="47"/>
        </patternFill>
      </fill>
    </dxf>
    <dxf>
      <font>
        <color indexed="55"/>
      </font>
      <fill>
        <patternFill patternType="none">
          <fgColor indexed="64"/>
          <bgColor indexed="65"/>
        </patternFill>
      </fill>
    </dxf>
    <dxf>
      <font>
        <color auto="1"/>
      </font>
      <fill>
        <patternFill>
          <bgColor indexed="10"/>
        </patternFill>
      </fill>
    </dxf>
    <dxf>
      <font>
        <color indexed="14"/>
      </font>
      <fill>
        <patternFill>
          <bgColor indexed="45"/>
        </patternFill>
      </fill>
    </dxf>
    <dxf>
      <font>
        <color indexed="17"/>
      </font>
      <fill>
        <patternFill>
          <bgColor indexed="42"/>
        </patternFill>
      </fill>
    </dxf>
    <dxf>
      <font>
        <color indexed="1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2"/>
  <sheetViews>
    <sheetView zoomScalePageLayoutView="0" workbookViewId="0" topLeftCell="A1">
      <selection activeCell="B2" sqref="B2:B20"/>
    </sheetView>
  </sheetViews>
  <sheetFormatPr defaultColWidth="9.140625" defaultRowHeight="12.75"/>
  <cols>
    <col min="1" max="1" width="6.00390625" style="6" customWidth="1"/>
    <col min="2" max="2" width="6.421875" style="7" bestFit="1" customWidth="1"/>
    <col min="3" max="3" width="28.28125" style="7" customWidth="1"/>
    <col min="4" max="4" width="14.8515625" style="5" bestFit="1" customWidth="1"/>
    <col min="5" max="5" width="24.7109375" style="5" customWidth="1"/>
  </cols>
  <sheetData>
    <row r="1" spans="1:5" ht="13.5" thickBot="1">
      <c r="A1" s="63" t="s">
        <v>59</v>
      </c>
      <c r="B1" s="63" t="s">
        <v>62</v>
      </c>
      <c r="C1" s="64" t="s">
        <v>58</v>
      </c>
      <c r="D1" s="65" t="s">
        <v>60</v>
      </c>
      <c r="E1" s="66" t="s">
        <v>61</v>
      </c>
    </row>
    <row r="2" spans="1:5" ht="12.75">
      <c r="A2" s="67">
        <v>1</v>
      </c>
      <c r="B2" s="67"/>
      <c r="C2" s="104"/>
      <c r="D2" s="68"/>
      <c r="E2" s="69"/>
    </row>
    <row r="3" spans="1:5" ht="12.75">
      <c r="A3" s="67">
        <v>2</v>
      </c>
      <c r="B3" s="67"/>
      <c r="C3" s="104"/>
      <c r="D3" s="68"/>
      <c r="E3" s="69"/>
    </row>
    <row r="4" spans="1:5" ht="12.75">
      <c r="A4" s="67">
        <v>3</v>
      </c>
      <c r="B4" s="67"/>
      <c r="C4" s="104"/>
      <c r="D4" s="68"/>
      <c r="E4" s="69"/>
    </row>
    <row r="5" spans="1:5" ht="12.75">
      <c r="A5" s="67">
        <v>4</v>
      </c>
      <c r="B5" s="67"/>
      <c r="C5" s="104"/>
      <c r="D5" s="68"/>
      <c r="E5" s="69"/>
    </row>
    <row r="6" spans="1:5" ht="12.75">
      <c r="A6" s="67">
        <v>5</v>
      </c>
      <c r="B6" s="67"/>
      <c r="C6" s="104"/>
      <c r="D6" s="68"/>
      <c r="E6" s="69"/>
    </row>
    <row r="7" spans="1:5" ht="12.75">
      <c r="A7" s="67">
        <v>6</v>
      </c>
      <c r="B7" s="67"/>
      <c r="C7" s="104"/>
      <c r="D7" s="68"/>
      <c r="E7" s="69"/>
    </row>
    <row r="8" spans="1:5" ht="12.75">
      <c r="A8" s="67">
        <v>7</v>
      </c>
      <c r="B8" s="67"/>
      <c r="C8" s="104"/>
      <c r="D8" s="68"/>
      <c r="E8" s="69"/>
    </row>
    <row r="9" spans="1:5" ht="12.75">
      <c r="A9" s="67">
        <v>8</v>
      </c>
      <c r="B9" s="67"/>
      <c r="C9" s="104"/>
      <c r="D9" s="68"/>
      <c r="E9" s="69"/>
    </row>
    <row r="10" spans="1:5" ht="12.75">
      <c r="A10" s="67">
        <v>9</v>
      </c>
      <c r="B10" s="67"/>
      <c r="C10" s="104"/>
      <c r="D10" s="68"/>
      <c r="E10" s="69"/>
    </row>
    <row r="11" spans="1:5" ht="12.75">
      <c r="A11" s="67">
        <v>10</v>
      </c>
      <c r="B11" s="67"/>
      <c r="C11" s="104"/>
      <c r="D11" s="68"/>
      <c r="E11" s="69"/>
    </row>
    <row r="12" spans="1:5" ht="12.75">
      <c r="A12" s="67">
        <v>11</v>
      </c>
      <c r="B12" s="67"/>
      <c r="C12" s="104"/>
      <c r="D12" s="68"/>
      <c r="E12" s="69"/>
    </row>
    <row r="13" spans="1:5" ht="12.75">
      <c r="A13" s="67">
        <v>12</v>
      </c>
      <c r="B13" s="67"/>
      <c r="C13" s="104"/>
      <c r="D13" s="68"/>
      <c r="E13" s="69"/>
    </row>
    <row r="14" spans="1:5" ht="12.75">
      <c r="A14" s="67">
        <v>13</v>
      </c>
      <c r="B14" s="67"/>
      <c r="C14" s="104"/>
      <c r="D14" s="68"/>
      <c r="E14" s="69"/>
    </row>
    <row r="15" spans="1:5" ht="12.75">
      <c r="A15" s="67">
        <v>14</v>
      </c>
      <c r="B15" s="67"/>
      <c r="C15" s="104"/>
      <c r="D15" s="68"/>
      <c r="E15" s="69"/>
    </row>
    <row r="16" spans="1:5" ht="12.75">
      <c r="A16" s="67">
        <v>15</v>
      </c>
      <c r="B16" s="67"/>
      <c r="C16" s="104"/>
      <c r="D16" s="68"/>
      <c r="E16" s="69"/>
    </row>
    <row r="17" spans="1:5" ht="12.75">
      <c r="A17" s="67">
        <v>16</v>
      </c>
      <c r="B17" s="67"/>
      <c r="C17" s="104"/>
      <c r="D17" s="68"/>
      <c r="E17" s="69"/>
    </row>
    <row r="18" spans="1:5" ht="12.75">
      <c r="A18" s="67">
        <v>17</v>
      </c>
      <c r="B18" s="67"/>
      <c r="C18" s="104"/>
      <c r="D18" s="68"/>
      <c r="E18" s="69"/>
    </row>
    <row r="19" spans="1:5" ht="12.75">
      <c r="A19" s="67">
        <v>18</v>
      </c>
      <c r="B19" s="67"/>
      <c r="C19" s="104"/>
      <c r="D19" s="68"/>
      <c r="E19" s="69"/>
    </row>
    <row r="20" spans="1:5" ht="12.75">
      <c r="A20" s="67">
        <v>19</v>
      </c>
      <c r="B20" s="67"/>
      <c r="C20" s="104"/>
      <c r="D20" s="68"/>
      <c r="E20" s="69"/>
    </row>
    <row r="21" spans="1:5" ht="12.75">
      <c r="A21" s="67">
        <v>20</v>
      </c>
      <c r="B21" s="67">
        <v>20</v>
      </c>
      <c r="C21" s="104" t="s">
        <v>63</v>
      </c>
      <c r="D21" s="68"/>
      <c r="E21" s="69"/>
    </row>
    <row r="22" spans="1:5" ht="12.75">
      <c r="A22" s="67">
        <v>21</v>
      </c>
      <c r="B22" s="67">
        <v>21</v>
      </c>
      <c r="C22" s="104" t="s">
        <v>63</v>
      </c>
      <c r="D22" s="68"/>
      <c r="E22" s="69"/>
    </row>
    <row r="23" spans="1:5" ht="12.75">
      <c r="A23" s="67">
        <v>22</v>
      </c>
      <c r="B23" s="67">
        <v>22</v>
      </c>
      <c r="C23" s="104" t="s">
        <v>63</v>
      </c>
      <c r="D23" s="68"/>
      <c r="E23" s="69"/>
    </row>
    <row r="24" spans="1:5" ht="12.75">
      <c r="A24" s="67">
        <v>23</v>
      </c>
      <c r="B24" s="67">
        <v>23</v>
      </c>
      <c r="C24" s="104" t="s">
        <v>63</v>
      </c>
      <c r="D24" s="68"/>
      <c r="E24" s="69"/>
    </row>
    <row r="25" spans="1:5" ht="12.75">
      <c r="A25" s="67">
        <v>24</v>
      </c>
      <c r="B25" s="67">
        <v>24</v>
      </c>
      <c r="C25" s="104" t="s">
        <v>63</v>
      </c>
      <c r="D25" s="68"/>
      <c r="E25" s="69"/>
    </row>
    <row r="26" spans="1:5" ht="12.75">
      <c r="A26" s="67">
        <v>25</v>
      </c>
      <c r="B26" s="67">
        <v>25</v>
      </c>
      <c r="C26" s="104" t="s">
        <v>63</v>
      </c>
      <c r="D26" s="68"/>
      <c r="E26" s="69"/>
    </row>
    <row r="27" spans="1:5" ht="12.75">
      <c r="A27" s="67">
        <v>26</v>
      </c>
      <c r="B27" s="67">
        <v>26</v>
      </c>
      <c r="C27" s="104" t="s">
        <v>63</v>
      </c>
      <c r="D27" s="68"/>
      <c r="E27" s="69"/>
    </row>
    <row r="28" spans="1:5" ht="12.75">
      <c r="A28" s="67">
        <v>27</v>
      </c>
      <c r="B28" s="67">
        <v>27</v>
      </c>
      <c r="C28" s="104" t="s">
        <v>63</v>
      </c>
      <c r="D28" s="68"/>
      <c r="E28" s="69"/>
    </row>
    <row r="29" spans="1:5" ht="12.75">
      <c r="A29" s="67">
        <v>28</v>
      </c>
      <c r="B29" s="67">
        <v>28</v>
      </c>
      <c r="C29" s="104" t="s">
        <v>63</v>
      </c>
      <c r="D29" s="68"/>
      <c r="E29" s="69"/>
    </row>
    <row r="30" spans="1:5" ht="12.75">
      <c r="A30" s="67">
        <v>29</v>
      </c>
      <c r="B30" s="67">
        <v>29</v>
      </c>
      <c r="C30" s="104" t="s">
        <v>63</v>
      </c>
      <c r="D30" s="68"/>
      <c r="E30" s="69"/>
    </row>
    <row r="31" spans="1:5" ht="12.75">
      <c r="A31" s="67">
        <v>30</v>
      </c>
      <c r="B31" s="67">
        <v>30</v>
      </c>
      <c r="C31" s="104" t="s">
        <v>63</v>
      </c>
      <c r="D31" s="68"/>
      <c r="E31" s="69"/>
    </row>
    <row r="32" spans="1:5" ht="12.75">
      <c r="A32" s="67">
        <v>31</v>
      </c>
      <c r="B32" s="105">
        <v>31</v>
      </c>
      <c r="C32" s="104" t="s">
        <v>63</v>
      </c>
      <c r="D32" s="68"/>
      <c r="E32" s="69"/>
    </row>
    <row r="33" spans="1:5" ht="13.5" thickBot="1">
      <c r="A33" s="67">
        <v>32</v>
      </c>
      <c r="B33" s="67">
        <v>32</v>
      </c>
      <c r="C33" s="104" t="s">
        <v>63</v>
      </c>
      <c r="D33" s="68"/>
      <c r="E33" s="69"/>
    </row>
    <row r="34" spans="1:5" ht="13.5" thickBot="1">
      <c r="A34" s="70"/>
      <c r="B34" s="113" t="str">
        <f>IF(SUM(B2:B33)=SUM(A2:A33),"Burtų traukimas baigtas",IF(SUM(B2:B33)&lt;&gt;0,"Vyksta burtų traukimas",""))</f>
        <v>Vyksta burtų traukimas</v>
      </c>
      <c r="C34" s="114"/>
      <c r="D34" s="71">
        <f>SUM(D2:D33)</f>
        <v>0</v>
      </c>
      <c r="E34" s="72"/>
    </row>
    <row r="35" spans="1:5" ht="12.75">
      <c r="A35" s="10"/>
      <c r="B35" s="11"/>
      <c r="C35" s="11"/>
      <c r="D35" s="9"/>
      <c r="E35" s="9"/>
    </row>
    <row r="36" spans="1:5" ht="12.75">
      <c r="A36" s="9"/>
      <c r="B36" s="8"/>
      <c r="C36" s="8"/>
      <c r="D36"/>
      <c r="E36"/>
    </row>
    <row r="37" spans="1:5" ht="12.75">
      <c r="A37" s="9"/>
      <c r="B37" s="8"/>
      <c r="C37" s="8"/>
      <c r="D37"/>
      <c r="E37"/>
    </row>
    <row r="38" spans="1:5" ht="12.75">
      <c r="A38" s="9"/>
      <c r="B38" s="8"/>
      <c r="C38" s="8"/>
      <c r="D38"/>
      <c r="E38"/>
    </row>
    <row r="39" spans="1:5" ht="12.75">
      <c r="A39" s="5"/>
      <c r="B39" s="8"/>
      <c r="C39" s="8"/>
      <c r="D39"/>
      <c r="E39"/>
    </row>
    <row r="40" spans="1:5" ht="12.75">
      <c r="A40" s="5"/>
      <c r="B40" s="8"/>
      <c r="C40" s="8"/>
      <c r="D40"/>
      <c r="E40" s="13"/>
    </row>
    <row r="41" spans="1:5" ht="12.75">
      <c r="A41" s="5"/>
      <c r="B41" s="8"/>
      <c r="C41" s="8"/>
      <c r="D41"/>
      <c r="E41" s="13"/>
    </row>
    <row r="42" spans="1:5" ht="12.75" customHeight="1">
      <c r="A42"/>
      <c r="B42"/>
      <c r="C42"/>
      <c r="D42"/>
      <c r="E42"/>
    </row>
    <row r="43" spans="2:5" ht="12.75">
      <c r="B43"/>
      <c r="C43"/>
      <c r="D43"/>
      <c r="E43"/>
    </row>
    <row r="44" spans="2:5" ht="12.75">
      <c r="B44"/>
      <c r="C44"/>
      <c r="D44"/>
      <c r="E44"/>
    </row>
    <row r="45" spans="2:5" ht="12.75">
      <c r="B45"/>
      <c r="C45"/>
      <c r="D45"/>
      <c r="E45"/>
    </row>
    <row r="46" spans="2:5" ht="12.75">
      <c r="B46"/>
      <c r="C46"/>
      <c r="D46"/>
      <c r="E46"/>
    </row>
    <row r="47" spans="2:5" ht="12.75">
      <c r="B47"/>
      <c r="C47"/>
      <c r="D47"/>
      <c r="E47"/>
    </row>
    <row r="48" spans="2:5" ht="12.75">
      <c r="B48"/>
      <c r="C48"/>
      <c r="D48"/>
      <c r="E48"/>
    </row>
    <row r="49" spans="2:5" ht="12.75">
      <c r="B49"/>
      <c r="C49"/>
      <c r="D49"/>
      <c r="E49"/>
    </row>
    <row r="50" spans="2:5" ht="12.75">
      <c r="B50"/>
      <c r="C50"/>
      <c r="D50"/>
      <c r="E50"/>
    </row>
    <row r="51" spans="2:6" ht="12.75">
      <c r="B51" s="12"/>
      <c r="C51" s="12"/>
      <c r="D51" s="12"/>
      <c r="E51" s="12"/>
      <c r="F51" s="13"/>
    </row>
    <row r="52" spans="2:6" ht="12.75">
      <c r="B52" s="12"/>
      <c r="C52" s="12"/>
      <c r="D52" s="12"/>
      <c r="E52" s="12"/>
      <c r="F52" s="13"/>
    </row>
  </sheetData>
  <sheetProtection/>
  <mergeCells count="1">
    <mergeCell ref="B34:C34"/>
  </mergeCells>
  <conditionalFormatting sqref="B2:B33">
    <cfRule type="expression" priority="1" dxfId="15" stopIfTrue="1">
      <formula>OR(B2&gt;32,(COUNTIF($B$2:$B$33,B2)&gt;1))</formula>
    </cfRule>
  </conditionalFormatting>
  <conditionalFormatting sqref="B34:C34">
    <cfRule type="expression" priority="2" dxfId="9" stopIfTrue="1">
      <formula>(SUM($A$2:$A$33)=SUM($B$2:$B$33))</formula>
    </cfRule>
    <cfRule type="expression" priority="3" dxfId="8" stopIfTrue="1">
      <formula>AND(SUM($B$2:$B$33)&lt;&gt;SUM($A$2:$A$33),SUM($B$2:$B$33)&lt;&gt;0)</formula>
    </cfRule>
  </conditionalFormatting>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H56" sqref="H56"/>
    </sheetView>
  </sheetViews>
  <sheetFormatPr defaultColWidth="9.140625" defaultRowHeight="12.75"/>
  <cols>
    <col min="1" max="1" width="4.7109375" style="2" customWidth="1"/>
    <col min="2" max="2" width="7.8515625" style="2" customWidth="1"/>
    <col min="3" max="3" width="6.57421875" style="48" bestFit="1" customWidth="1"/>
    <col min="4" max="5" width="20.7109375" style="4" customWidth="1"/>
    <col min="6" max="7" width="5.28125" style="2" customWidth="1"/>
    <col min="8" max="16384" width="9.140625" style="2" customWidth="1"/>
  </cols>
  <sheetData>
    <row r="1" spans="1:7" ht="13.5" thickBot="1">
      <c r="A1" s="63" t="s">
        <v>40</v>
      </c>
      <c r="B1" s="63" t="s">
        <v>39</v>
      </c>
      <c r="C1" s="64" t="s">
        <v>55</v>
      </c>
      <c r="D1" s="119" t="s">
        <v>41</v>
      </c>
      <c r="E1" s="120"/>
      <c r="F1" s="121" t="s">
        <v>42</v>
      </c>
      <c r="G1" s="122"/>
    </row>
    <row r="2" spans="1:7" ht="12.75">
      <c r="A2" s="81">
        <v>1</v>
      </c>
      <c r="B2" s="73"/>
      <c r="C2" s="74"/>
      <c r="D2" s="108" t="str">
        <f>'32de'!S2</f>
        <v>Tyla 2</v>
      </c>
      <c r="E2" s="109" t="str">
        <f>'32de'!S3</f>
        <v>Be kovos</v>
      </c>
      <c r="F2" s="75"/>
      <c r="G2" s="76"/>
    </row>
    <row r="3" spans="1:7" ht="12.75">
      <c r="A3" s="81">
        <v>2</v>
      </c>
      <c r="B3" s="73"/>
      <c r="C3" s="74"/>
      <c r="D3" s="108" t="str">
        <f>'32de'!S6</f>
        <v>Gestas9</v>
      </c>
      <c r="E3" s="109" t="str">
        <f>'32de'!S7</f>
        <v>Vėjas 1</v>
      </c>
      <c r="F3" s="75"/>
      <c r="G3" s="76"/>
    </row>
    <row r="4" spans="1:7" ht="12.75">
      <c r="A4" s="81">
        <v>3</v>
      </c>
      <c r="B4" s="73"/>
      <c r="C4" s="74"/>
      <c r="D4" s="108">
        <f>'32de'!S10</f>
        <v>0</v>
      </c>
      <c r="E4" s="109" t="str">
        <f>'32de'!S11</f>
        <v>Tyla 1</v>
      </c>
      <c r="F4" s="75"/>
      <c r="G4" s="76"/>
    </row>
    <row r="5" spans="1:7" ht="12.75">
      <c r="A5" s="81">
        <v>4</v>
      </c>
      <c r="B5" s="73"/>
      <c r="C5" s="74"/>
      <c r="D5" s="108" t="str">
        <f>'32de'!S14</f>
        <v>Gestas 7</v>
      </c>
      <c r="E5" s="109" t="str">
        <f>'32de'!S15</f>
        <v>Tyla 6</v>
      </c>
      <c r="F5" s="75"/>
      <c r="G5" s="76"/>
    </row>
    <row r="6" spans="1:7" ht="12.75">
      <c r="A6" s="81">
        <v>5</v>
      </c>
      <c r="B6" s="73"/>
      <c r="C6" s="74"/>
      <c r="D6" s="108">
        <f>'32de'!S18</f>
      </c>
      <c r="E6" s="109" t="str">
        <f>'32de'!S19</f>
        <v>Be kovos</v>
      </c>
      <c r="F6" s="75"/>
      <c r="G6" s="76"/>
    </row>
    <row r="7" spans="1:7" ht="12.75">
      <c r="A7" s="81">
        <v>6</v>
      </c>
      <c r="B7" s="73"/>
      <c r="C7" s="74"/>
      <c r="D7" s="108">
        <f>'32de'!S22</f>
        <v>0</v>
      </c>
      <c r="E7" s="109" t="str">
        <f>'32de'!S23</f>
        <v>Šermukšnis 2</v>
      </c>
      <c r="F7" s="75"/>
      <c r="G7" s="76"/>
    </row>
    <row r="8" spans="1:7" ht="12.75">
      <c r="A8" s="81">
        <v>7</v>
      </c>
      <c r="B8" s="73"/>
      <c r="C8" s="74"/>
      <c r="D8" s="108">
        <f>'32de'!S26</f>
      </c>
      <c r="E8" s="109" t="str">
        <f>'32de'!S27</f>
        <v>Tyla 4</v>
      </c>
      <c r="F8" s="75"/>
      <c r="G8" s="76"/>
    </row>
    <row r="9" spans="1:7" ht="12.75">
      <c r="A9" s="81">
        <v>8</v>
      </c>
      <c r="B9" s="73"/>
      <c r="C9" s="74"/>
      <c r="D9" s="108" t="str">
        <f>'32de'!S30</f>
        <v>Gestas 1</v>
      </c>
      <c r="E9" s="109" t="str">
        <f>'32de'!S31</f>
        <v>Tyla 5</v>
      </c>
      <c r="F9" s="75"/>
      <c r="G9" s="76"/>
    </row>
    <row r="10" spans="1:7" ht="12.75">
      <c r="A10" s="81">
        <v>9</v>
      </c>
      <c r="B10" s="73"/>
      <c r="C10" s="74"/>
      <c r="D10" s="108">
        <f>'32de'!S34</f>
      </c>
      <c r="E10" s="109" t="str">
        <f>'32de'!S35</f>
        <v>Šermukšnis 1</v>
      </c>
      <c r="F10" s="75"/>
      <c r="G10" s="76"/>
    </row>
    <row r="11" spans="1:7" ht="12.75">
      <c r="A11" s="81">
        <v>10</v>
      </c>
      <c r="B11" s="73"/>
      <c r="C11" s="74"/>
      <c r="D11" s="108">
        <f>'32de'!S38</f>
      </c>
      <c r="E11" s="109" t="str">
        <f>'32de'!S39</f>
        <v>Vėjas 2</v>
      </c>
      <c r="F11" s="75"/>
      <c r="G11" s="76"/>
    </row>
    <row r="12" spans="1:7" ht="12.75">
      <c r="A12" s="81">
        <v>11</v>
      </c>
      <c r="B12" s="73"/>
      <c r="C12" s="74"/>
      <c r="D12" s="108" t="str">
        <f>'32de'!S42</f>
        <v>Gestas 5</v>
      </c>
      <c r="E12" s="109" t="str">
        <f>'32de'!S43</f>
        <v>Gestas 6</v>
      </c>
      <c r="F12" s="75"/>
      <c r="G12" s="76"/>
    </row>
    <row r="13" spans="1:7" ht="12.75">
      <c r="A13" s="81">
        <v>12</v>
      </c>
      <c r="B13" s="73"/>
      <c r="C13" s="74"/>
      <c r="D13" s="108" t="str">
        <f>'32de'!S46</f>
        <v>Tyla 3</v>
      </c>
      <c r="E13" s="109">
        <f>'32de'!S47</f>
      </c>
      <c r="F13" s="75"/>
      <c r="G13" s="76"/>
    </row>
    <row r="14" spans="1:7" ht="12.75">
      <c r="A14" s="81">
        <v>13</v>
      </c>
      <c r="B14" s="73"/>
      <c r="C14" s="74"/>
      <c r="D14" s="108" t="str">
        <f>'32de'!S50</f>
        <v>Gestas 2</v>
      </c>
      <c r="E14" s="109" t="str">
        <f>'32de'!S51</f>
        <v>Gestas 3</v>
      </c>
      <c r="F14" s="75"/>
      <c r="G14" s="76"/>
    </row>
    <row r="15" spans="1:7" ht="12.75">
      <c r="A15" s="81">
        <v>14</v>
      </c>
      <c r="B15" s="73"/>
      <c r="C15" s="74"/>
      <c r="D15" s="108" t="str">
        <f>'32de'!S54</f>
        <v>Gestas 4</v>
      </c>
      <c r="E15" s="109">
        <f>'32de'!S55</f>
      </c>
      <c r="F15" s="75"/>
      <c r="G15" s="76"/>
    </row>
    <row r="16" spans="1:7" ht="12.75">
      <c r="A16" s="81">
        <v>15</v>
      </c>
      <c r="B16" s="73"/>
      <c r="C16" s="74"/>
      <c r="D16" s="108">
        <f>'32de'!S58</f>
      </c>
      <c r="E16" s="109">
        <f>'32de'!S59</f>
      </c>
      <c r="F16" s="75"/>
      <c r="G16" s="76"/>
    </row>
    <row r="17" spans="1:7" ht="13.5" thickBot="1">
      <c r="A17" s="81">
        <v>16</v>
      </c>
      <c r="B17" s="73"/>
      <c r="C17" s="74"/>
      <c r="D17" s="108" t="str">
        <f>'32de'!S62</f>
        <v>Be kovos</v>
      </c>
      <c r="E17" s="109" t="str">
        <f>'32de'!S63</f>
        <v>Gestas 8</v>
      </c>
      <c r="F17" s="75"/>
      <c r="G17" s="76"/>
    </row>
    <row r="18" spans="1:7" ht="13.5" thickBot="1">
      <c r="A18" s="3" t="s">
        <v>40</v>
      </c>
      <c r="B18" s="3" t="s">
        <v>39</v>
      </c>
      <c r="C18" s="47" t="s">
        <v>55</v>
      </c>
      <c r="D18" s="123" t="s">
        <v>43</v>
      </c>
      <c r="E18" s="124"/>
      <c r="F18" s="117" t="s">
        <v>42</v>
      </c>
      <c r="G18" s="118"/>
    </row>
    <row r="19" spans="1:7" ht="12.75">
      <c r="A19" s="81">
        <v>17</v>
      </c>
      <c r="B19" s="73"/>
      <c r="C19" s="74"/>
      <c r="D19" s="108" t="str">
        <f>'32de'!W4</f>
        <v>Tyla 2</v>
      </c>
      <c r="E19" s="109" t="str">
        <f>'32de'!W5</f>
        <v>Gestas9</v>
      </c>
      <c r="F19" s="75"/>
      <c r="G19" s="76"/>
    </row>
    <row r="20" spans="1:7" ht="12.75">
      <c r="A20" s="81">
        <v>18</v>
      </c>
      <c r="B20" s="73"/>
      <c r="C20" s="74"/>
      <c r="D20" s="108" t="str">
        <f>'32de'!W12</f>
        <v>Tyla 1</v>
      </c>
      <c r="E20" s="109" t="str">
        <f>'32de'!W13</f>
        <v>Tyla 6</v>
      </c>
      <c r="F20" s="75"/>
      <c r="G20" s="76"/>
    </row>
    <row r="21" spans="1:7" ht="12.75">
      <c r="A21" s="81">
        <v>19</v>
      </c>
      <c r="B21" s="73"/>
      <c r="C21" s="74"/>
      <c r="D21" s="108">
        <f>'32de'!W20</f>
      </c>
      <c r="E21" s="109" t="str">
        <f>'32de'!W21</f>
        <v>Šermukšnis 2</v>
      </c>
      <c r="F21" s="75"/>
      <c r="G21" s="76"/>
    </row>
    <row r="22" spans="1:7" ht="12.75">
      <c r="A22" s="81">
        <v>20</v>
      </c>
      <c r="B22" s="73"/>
      <c r="C22" s="74"/>
      <c r="D22" s="108" t="str">
        <f>'32de'!W28</f>
        <v>Tyla 4</v>
      </c>
      <c r="E22" s="109" t="str">
        <f>'32de'!W29</f>
        <v>Gestas 1</v>
      </c>
      <c r="F22" s="75"/>
      <c r="G22" s="76"/>
    </row>
    <row r="23" spans="1:7" ht="12.75">
      <c r="A23" s="81">
        <v>21</v>
      </c>
      <c r="B23" s="73"/>
      <c r="C23" s="74"/>
      <c r="D23" s="108" t="str">
        <f>'32de'!W36</f>
        <v>Šermukšnis 1</v>
      </c>
      <c r="E23" s="109" t="str">
        <f>'32de'!W37</f>
        <v>Vėjas 2</v>
      </c>
      <c r="F23" s="75"/>
      <c r="G23" s="76"/>
    </row>
    <row r="24" spans="1:7" ht="12.75">
      <c r="A24" s="81">
        <v>22</v>
      </c>
      <c r="B24" s="73"/>
      <c r="C24" s="74"/>
      <c r="D24" s="108" t="str">
        <f>'32de'!W44</f>
        <v>Gestas 6</v>
      </c>
      <c r="E24" s="109" t="str">
        <f>'32de'!W45</f>
        <v>Tyla 3</v>
      </c>
      <c r="F24" s="75"/>
      <c r="G24" s="76"/>
    </row>
    <row r="25" spans="1:7" ht="12.75">
      <c r="A25" s="81">
        <v>23</v>
      </c>
      <c r="B25" s="73"/>
      <c r="C25" s="74"/>
      <c r="D25" s="108" t="str">
        <f>'32de'!W52</f>
        <v>Gestas 2</v>
      </c>
      <c r="E25" s="109" t="str">
        <f>'32de'!W53</f>
        <v>Gestas4</v>
      </c>
      <c r="F25" s="75"/>
      <c r="G25" s="76"/>
    </row>
    <row r="26" spans="1:7" ht="13.5" thickBot="1">
      <c r="A26" s="81">
        <v>24</v>
      </c>
      <c r="B26" s="73"/>
      <c r="C26" s="74"/>
      <c r="D26" s="108">
        <f>'32de'!W60</f>
      </c>
      <c r="E26" s="109" t="str">
        <f>'32de'!W61</f>
        <v>Gestas 8</v>
      </c>
      <c r="F26" s="75"/>
      <c r="G26" s="76"/>
    </row>
    <row r="27" spans="1:7" ht="13.5" thickBot="1">
      <c r="A27" s="3" t="s">
        <v>40</v>
      </c>
      <c r="B27" s="3" t="s">
        <v>39</v>
      </c>
      <c r="C27" s="47" t="s">
        <v>55</v>
      </c>
      <c r="D27" s="115" t="s">
        <v>44</v>
      </c>
      <c r="E27" s="116"/>
      <c r="F27" s="117" t="s">
        <v>42</v>
      </c>
      <c r="G27" s="118"/>
    </row>
    <row r="28" spans="1:7" ht="12.75">
      <c r="A28" s="81">
        <v>25</v>
      </c>
      <c r="B28" s="73"/>
      <c r="C28" s="74"/>
      <c r="D28" s="108" t="str">
        <f>'32de'!N4</f>
        <v>Be kovos</v>
      </c>
      <c r="E28" s="109" t="str">
        <f>'32de'!N5</f>
        <v>Vėjas 1</v>
      </c>
      <c r="F28" s="75"/>
      <c r="G28" s="76"/>
    </row>
    <row r="29" spans="1:7" ht="12.75">
      <c r="A29" s="81">
        <v>26</v>
      </c>
      <c r="B29" s="73"/>
      <c r="C29" s="74"/>
      <c r="D29" s="108">
        <f>'32de'!N12</f>
      </c>
      <c r="E29" s="109" t="str">
        <f>'32de'!N13</f>
        <v>Gestas 7</v>
      </c>
      <c r="F29" s="75"/>
      <c r="G29" s="76"/>
    </row>
    <row r="30" spans="1:7" ht="12.75">
      <c r="A30" s="81">
        <v>27</v>
      </c>
      <c r="B30" s="73"/>
      <c r="C30" s="74"/>
      <c r="D30" s="108" t="str">
        <f>'32de'!N20</f>
        <v>Be kovos</v>
      </c>
      <c r="E30" s="109">
        <f>'32de'!N21</f>
      </c>
      <c r="F30" s="75"/>
      <c r="G30" s="76"/>
    </row>
    <row r="31" spans="1:7" ht="12.75">
      <c r="A31" s="81">
        <v>28</v>
      </c>
      <c r="B31" s="73"/>
      <c r="C31" s="74"/>
      <c r="D31" s="108">
        <f>'32de'!N28</f>
      </c>
      <c r="E31" s="109" t="str">
        <f>'32de'!N29</f>
        <v>Tyla 5</v>
      </c>
      <c r="F31" s="75"/>
      <c r="G31" s="76"/>
    </row>
    <row r="32" spans="1:7" ht="12.75">
      <c r="A32" s="81">
        <v>29</v>
      </c>
      <c r="B32" s="73"/>
      <c r="C32" s="74"/>
      <c r="D32" s="108">
        <f>'32de'!N36</f>
      </c>
      <c r="E32" s="109">
        <f>'32de'!N37</f>
      </c>
      <c r="F32" s="75"/>
      <c r="G32" s="76"/>
    </row>
    <row r="33" spans="1:7" ht="12.75">
      <c r="A33" s="81">
        <v>30</v>
      </c>
      <c r="B33" s="73"/>
      <c r="C33" s="74"/>
      <c r="D33" s="108" t="str">
        <f>'32de'!N44</f>
        <v>Gestas 5</v>
      </c>
      <c r="E33" s="109">
        <f>'32de'!N45</f>
      </c>
      <c r="F33" s="75"/>
      <c r="G33" s="76"/>
    </row>
    <row r="34" spans="1:7" ht="12.75">
      <c r="A34" s="81">
        <v>31</v>
      </c>
      <c r="B34" s="73"/>
      <c r="C34" s="74"/>
      <c r="D34" s="108" t="str">
        <f>'32de'!N52</f>
        <v>Gestas 3</v>
      </c>
      <c r="E34" s="109">
        <f>'32de'!N53</f>
      </c>
      <c r="F34" s="75"/>
      <c r="G34" s="76"/>
    </row>
    <row r="35" spans="1:7" ht="12.75">
      <c r="A35" s="81">
        <v>32</v>
      </c>
      <c r="B35" s="73"/>
      <c r="C35" s="74"/>
      <c r="D35" s="108">
        <f>'32de'!N60</f>
      </c>
      <c r="E35" s="109" t="str">
        <f>'32de'!N61</f>
        <v>Be kovos</v>
      </c>
      <c r="F35" s="75"/>
      <c r="G35" s="76"/>
    </row>
    <row r="36" spans="1:7" ht="12.75">
      <c r="A36" s="81">
        <v>33</v>
      </c>
      <c r="B36" s="73"/>
      <c r="C36" s="74"/>
      <c r="D36" s="108" t="str">
        <f>'32de'!K4</f>
        <v>Vėjas 1</v>
      </c>
      <c r="E36" s="109">
        <f>'32de'!K5</f>
      </c>
      <c r="F36" s="75"/>
      <c r="G36" s="76"/>
    </row>
    <row r="37" spans="1:7" ht="12.75">
      <c r="A37" s="81">
        <v>34</v>
      </c>
      <c r="B37" s="73"/>
      <c r="C37" s="74"/>
      <c r="D37" s="108">
        <f>'32de'!K12</f>
      </c>
      <c r="E37" s="109" t="str">
        <f>'32de'!K13</f>
        <v>Gestas4</v>
      </c>
      <c r="F37" s="75"/>
      <c r="G37" s="76"/>
    </row>
    <row r="38" spans="1:7" ht="12.75">
      <c r="A38" s="81">
        <v>35</v>
      </c>
      <c r="B38" s="73"/>
      <c r="C38" s="74"/>
      <c r="D38" s="108">
        <f>'32de'!K20</f>
      </c>
      <c r="E38" s="109" t="str">
        <f>'32de'!K21</f>
        <v>Gestas 6</v>
      </c>
      <c r="F38" s="75"/>
      <c r="G38" s="76"/>
    </row>
    <row r="39" spans="1:7" ht="12.75">
      <c r="A39" s="81">
        <v>36</v>
      </c>
      <c r="B39" s="73"/>
      <c r="C39" s="74"/>
      <c r="D39" s="108">
        <f>'32de'!K28</f>
      </c>
      <c r="E39" s="109" t="str">
        <f>'32de'!K29</f>
        <v>Vėjas 2</v>
      </c>
      <c r="F39" s="75"/>
      <c r="G39" s="76"/>
    </row>
    <row r="40" spans="1:7" ht="12.75">
      <c r="A40" s="81">
        <v>37</v>
      </c>
      <c r="B40" s="73"/>
      <c r="C40" s="74"/>
      <c r="D40" s="108">
        <f>'32de'!K36</f>
      </c>
      <c r="E40" s="109" t="str">
        <f>'32de'!K37</f>
        <v>Tyla 4</v>
      </c>
      <c r="F40" s="75"/>
      <c r="G40" s="76"/>
    </row>
    <row r="41" spans="1:7" ht="12.75">
      <c r="A41" s="81">
        <v>38</v>
      </c>
      <c r="B41" s="73"/>
      <c r="C41" s="74"/>
      <c r="D41" s="108">
        <f>'32de'!K44</f>
      </c>
      <c r="E41" s="109">
        <f>'32de'!K45</f>
      </c>
      <c r="F41" s="75"/>
      <c r="G41" s="76"/>
    </row>
    <row r="42" spans="1:7" ht="12.75">
      <c r="A42" s="81">
        <v>39</v>
      </c>
      <c r="B42" s="73"/>
      <c r="C42" s="74"/>
      <c r="D42" s="108">
        <f>'32de'!K52</f>
      </c>
      <c r="E42" s="109" t="str">
        <f>'32de'!K53</f>
        <v>Tyla 1</v>
      </c>
      <c r="F42" s="75"/>
      <c r="G42" s="76"/>
    </row>
    <row r="43" spans="1:7" ht="13.5" thickBot="1">
      <c r="A43" s="81">
        <v>40</v>
      </c>
      <c r="B43" s="73"/>
      <c r="C43" s="74"/>
      <c r="D43" s="108">
        <f>'32de'!K60</f>
      </c>
      <c r="E43" s="109" t="str">
        <f>'32de'!K61</f>
        <v>Tyla 2</v>
      </c>
      <c r="F43" s="75"/>
      <c r="G43" s="76"/>
    </row>
    <row r="44" spans="1:7" ht="13.5" thickBot="1">
      <c r="A44" s="3" t="s">
        <v>40</v>
      </c>
      <c r="B44" s="3" t="s">
        <v>39</v>
      </c>
      <c r="C44" s="47" t="s">
        <v>55</v>
      </c>
      <c r="D44" s="115" t="s">
        <v>45</v>
      </c>
      <c r="E44" s="116"/>
      <c r="F44" s="117" t="s">
        <v>42</v>
      </c>
      <c r="G44" s="118"/>
    </row>
    <row r="45" spans="1:7" ht="12.75">
      <c r="A45" s="81">
        <v>41</v>
      </c>
      <c r="B45" s="73"/>
      <c r="C45" s="74"/>
      <c r="D45" s="108" t="str">
        <f>'32de'!AA8</f>
        <v>Gestas9</v>
      </c>
      <c r="E45" s="109" t="str">
        <f>'32de'!AA9</f>
        <v>Tyla 6</v>
      </c>
      <c r="F45" s="75"/>
      <c r="G45" s="76"/>
    </row>
    <row r="46" spans="1:7" ht="12.75">
      <c r="A46" s="81">
        <v>42</v>
      </c>
      <c r="B46" s="73"/>
      <c r="C46" s="74"/>
      <c r="D46" s="108" t="str">
        <f>'32de'!AA24</f>
        <v>Šermukšnis 2</v>
      </c>
      <c r="E46" s="109" t="str">
        <f>'32de'!AA25</f>
        <v>Gestas 1</v>
      </c>
      <c r="F46" s="75"/>
      <c r="G46" s="76"/>
    </row>
    <row r="47" spans="1:7" ht="12.75">
      <c r="A47" s="81">
        <v>43</v>
      </c>
      <c r="B47" s="73"/>
      <c r="C47" s="74"/>
      <c r="D47" s="108" t="str">
        <f>'32de'!AA40</f>
        <v>Šermukšnis 1</v>
      </c>
      <c r="E47" s="109" t="str">
        <f>'32de'!AA41</f>
        <v>Tyla 3</v>
      </c>
      <c r="F47" s="75"/>
      <c r="G47" s="76"/>
    </row>
    <row r="48" spans="1:7" ht="13.5" thickBot="1">
      <c r="A48" s="81">
        <v>44</v>
      </c>
      <c r="B48" s="73"/>
      <c r="C48" s="74"/>
      <c r="D48" s="108" t="str">
        <f>'32de'!AA56</f>
        <v>Gestas 2</v>
      </c>
      <c r="E48" s="109" t="str">
        <f>'32de'!AA57</f>
        <v>Gestas 8</v>
      </c>
      <c r="F48" s="75"/>
      <c r="G48" s="76"/>
    </row>
    <row r="49" spans="1:7" ht="13.5" thickBot="1">
      <c r="A49" s="3" t="s">
        <v>40</v>
      </c>
      <c r="B49" s="3" t="s">
        <v>39</v>
      </c>
      <c r="C49" s="47" t="s">
        <v>55</v>
      </c>
      <c r="D49" s="115" t="s">
        <v>46</v>
      </c>
      <c r="E49" s="116"/>
      <c r="F49" s="117" t="s">
        <v>42</v>
      </c>
      <c r="G49" s="118"/>
    </row>
    <row r="50" spans="1:7" ht="12.75">
      <c r="A50" s="81">
        <v>45</v>
      </c>
      <c r="B50" s="73"/>
      <c r="C50" s="74"/>
      <c r="D50" s="108">
        <f>'32de'!G8</f>
      </c>
      <c r="E50" s="109">
        <f>'32de'!G9</f>
      </c>
      <c r="F50" s="75"/>
      <c r="G50" s="76"/>
    </row>
    <row r="51" spans="1:7" ht="12.75">
      <c r="A51" s="81">
        <v>46</v>
      </c>
      <c r="B51" s="73"/>
      <c r="C51" s="74"/>
      <c r="D51" s="108">
        <f>'32de'!G24</f>
      </c>
      <c r="E51" s="109">
        <f>'32de'!G25</f>
      </c>
      <c r="F51" s="75"/>
      <c r="G51" s="76"/>
    </row>
    <row r="52" spans="1:7" ht="12.75">
      <c r="A52" s="81">
        <v>47</v>
      </c>
      <c r="B52" s="73"/>
      <c r="C52" s="74"/>
      <c r="D52" s="108">
        <f>'32de'!G40</f>
      </c>
      <c r="E52" s="109">
        <f>'32de'!G41</f>
      </c>
      <c r="F52" s="75"/>
      <c r="G52" s="76"/>
    </row>
    <row r="53" spans="1:7" ht="12.75">
      <c r="A53" s="81">
        <v>48</v>
      </c>
      <c r="B53" s="73"/>
      <c r="C53" s="74"/>
      <c r="D53" s="108">
        <f>'32de'!G56</f>
      </c>
      <c r="E53" s="109">
        <f>'32de'!G57</f>
      </c>
      <c r="F53" s="75"/>
      <c r="G53" s="76"/>
    </row>
    <row r="54" spans="1:7" ht="12.75">
      <c r="A54" s="81">
        <v>49</v>
      </c>
      <c r="B54" s="73"/>
      <c r="C54" s="74"/>
      <c r="D54" s="108">
        <f>'32de'!D8</f>
      </c>
      <c r="E54" s="109" t="str">
        <f>'32de'!D9</f>
        <v>Šermukšnis 2</v>
      </c>
      <c r="F54" s="75"/>
      <c r="G54" s="76"/>
    </row>
    <row r="55" spans="1:7" ht="12.75">
      <c r="A55" s="81">
        <v>50</v>
      </c>
      <c r="B55" s="73"/>
      <c r="C55" s="74"/>
      <c r="D55" s="108">
        <f>'32de'!D24</f>
      </c>
      <c r="E55" s="109" t="str">
        <f>'32de'!D25</f>
        <v>Tyla 6</v>
      </c>
      <c r="F55" s="75"/>
      <c r="G55" s="76"/>
    </row>
    <row r="56" spans="1:7" ht="12.75">
      <c r="A56" s="81">
        <v>51</v>
      </c>
      <c r="B56" s="73"/>
      <c r="C56" s="74"/>
      <c r="D56" s="108">
        <f>'32de'!D40</f>
      </c>
      <c r="E56" s="109" t="str">
        <f>'32de'!D41</f>
        <v>Gestas 8</v>
      </c>
      <c r="F56" s="75"/>
      <c r="G56" s="76"/>
    </row>
    <row r="57" spans="1:7" ht="13.5" thickBot="1">
      <c r="A57" s="81">
        <v>52</v>
      </c>
      <c r="B57" s="73"/>
      <c r="C57" s="74"/>
      <c r="D57" s="108">
        <f>'32de'!D56</f>
      </c>
      <c r="E57" s="109" t="str">
        <f>'32de'!D57</f>
        <v>Šermukšnis 1</v>
      </c>
      <c r="F57" s="75"/>
      <c r="G57" s="76"/>
    </row>
    <row r="58" spans="1:7" ht="13.5" thickBot="1">
      <c r="A58" s="3" t="s">
        <v>40</v>
      </c>
      <c r="B58" s="3" t="s">
        <v>39</v>
      </c>
      <c r="C58" s="47" t="s">
        <v>55</v>
      </c>
      <c r="D58" s="115" t="s">
        <v>47</v>
      </c>
      <c r="E58" s="116"/>
      <c r="F58" s="117" t="s">
        <v>42</v>
      </c>
      <c r="G58" s="118"/>
    </row>
    <row r="59" spans="1:7" ht="12.75">
      <c r="A59" s="81">
        <v>53</v>
      </c>
      <c r="B59" s="73"/>
      <c r="C59" s="74"/>
      <c r="D59" s="108" t="str">
        <f>SE8!B4</f>
        <v>Gestas9</v>
      </c>
      <c r="E59" s="109" t="str">
        <f>SE8!B5</f>
        <v>Gestas 1</v>
      </c>
      <c r="F59" s="75"/>
      <c r="G59" s="76"/>
    </row>
    <row r="60" spans="1:7" ht="12.75">
      <c r="A60" s="81">
        <v>54</v>
      </c>
      <c r="B60" s="73"/>
      <c r="C60" s="74"/>
      <c r="D60" s="108" t="str">
        <f>SE8!B12</f>
        <v>Gestas 1</v>
      </c>
      <c r="E60" s="109">
        <f>SE8!B13</f>
      </c>
      <c r="F60" s="75"/>
      <c r="G60" s="76"/>
    </row>
    <row r="61" spans="1:7" ht="12.75">
      <c r="A61" s="81">
        <v>55</v>
      </c>
      <c r="B61" s="73"/>
      <c r="C61" s="74"/>
      <c r="D61" s="108" t="str">
        <f>SE8!B20</f>
        <v>Tyla 3</v>
      </c>
      <c r="E61" s="109">
        <f>SE8!B21</f>
      </c>
      <c r="F61" s="75"/>
      <c r="G61" s="76"/>
    </row>
    <row r="62" spans="1:7" ht="13.5" thickBot="1">
      <c r="A62" s="81">
        <v>56</v>
      </c>
      <c r="B62" s="73"/>
      <c r="C62" s="74"/>
      <c r="D62" s="108" t="str">
        <f>SE8!B28</f>
        <v>Gestas 2</v>
      </c>
      <c r="E62" s="109">
        <f>SE8!B29</f>
      </c>
      <c r="F62" s="75"/>
      <c r="G62" s="76"/>
    </row>
    <row r="63" spans="1:7" ht="13.5" thickBot="1">
      <c r="A63" s="3" t="s">
        <v>40</v>
      </c>
      <c r="B63" s="3" t="s">
        <v>39</v>
      </c>
      <c r="C63" s="47" t="s">
        <v>55</v>
      </c>
      <c r="D63" s="115" t="s">
        <v>48</v>
      </c>
      <c r="E63" s="116"/>
      <c r="F63" s="117" t="s">
        <v>42</v>
      </c>
      <c r="G63" s="118"/>
    </row>
    <row r="64" spans="1:7" ht="12.75">
      <c r="A64" s="81">
        <v>57</v>
      </c>
      <c r="B64" s="73"/>
      <c r="C64" s="74"/>
      <c r="D64" s="108" t="str">
        <f>SE8!F8</f>
        <v>Gestas 9</v>
      </c>
      <c r="E64" s="109" t="str">
        <f>SE8!F9</f>
        <v>Gestas 1</v>
      </c>
      <c r="F64" s="75"/>
      <c r="G64" s="76"/>
    </row>
    <row r="65" spans="1:7" ht="13.5" thickBot="1">
      <c r="A65" s="81">
        <v>58</v>
      </c>
      <c r="B65" s="73"/>
      <c r="C65" s="74"/>
      <c r="D65" s="108" t="str">
        <f>SE8!F24</f>
        <v>Tyla 3</v>
      </c>
      <c r="E65" s="109" t="str">
        <f>SE8!F25</f>
        <v>Gestas 2</v>
      </c>
      <c r="F65" s="75"/>
      <c r="G65" s="76"/>
    </row>
    <row r="66" spans="1:7" ht="13.5" hidden="1" thickBot="1">
      <c r="A66" s="3" t="s">
        <v>40</v>
      </c>
      <c r="B66" s="3" t="s">
        <v>39</v>
      </c>
      <c r="C66" s="47" t="s">
        <v>55</v>
      </c>
      <c r="D66" s="115" t="s">
        <v>54</v>
      </c>
      <c r="E66" s="116"/>
      <c r="F66" s="117" t="s">
        <v>42</v>
      </c>
      <c r="G66" s="118"/>
    </row>
    <row r="67" spans="1:7" ht="13.5" hidden="1" thickBot="1">
      <c r="A67" s="81">
        <v>59</v>
      </c>
      <c r="B67" s="73"/>
      <c r="C67" s="74"/>
      <c r="D67" s="108">
        <f>SE8!J24</f>
        <v>0</v>
      </c>
      <c r="E67" s="109">
        <f>SE8!J25</f>
        <v>0</v>
      </c>
      <c r="F67" s="75"/>
      <c r="G67" s="76"/>
    </row>
    <row r="68" spans="1:7" ht="13.5" thickBot="1">
      <c r="A68" s="3" t="s">
        <v>40</v>
      </c>
      <c r="B68" s="3" t="s">
        <v>39</v>
      </c>
      <c r="C68" s="47" t="s">
        <v>55</v>
      </c>
      <c r="D68" s="115" t="s">
        <v>50</v>
      </c>
      <c r="E68" s="116"/>
      <c r="F68" s="117" t="s">
        <v>49</v>
      </c>
      <c r="G68" s="118"/>
    </row>
    <row r="69" spans="1:7" ht="13.5" thickBot="1">
      <c r="A69" s="82">
        <v>59</v>
      </c>
      <c r="B69" s="77"/>
      <c r="C69" s="78"/>
      <c r="D69" s="110" t="str">
        <f>SE8!J16</f>
        <v>Gestas 9</v>
      </c>
      <c r="E69" s="111" t="str">
        <f>SE8!J17</f>
        <v>Gestas 2</v>
      </c>
      <c r="F69" s="79"/>
      <c r="G69" s="80"/>
    </row>
  </sheetData>
  <sheetProtection formatColumns="0" formatRows="0"/>
  <mergeCells count="18">
    <mergeCell ref="D49:E49"/>
    <mergeCell ref="F49:G49"/>
    <mergeCell ref="D1:E1"/>
    <mergeCell ref="F1:G1"/>
    <mergeCell ref="D18:E18"/>
    <mergeCell ref="F18:G18"/>
    <mergeCell ref="D27:E27"/>
    <mergeCell ref="F27:G27"/>
    <mergeCell ref="D44:E44"/>
    <mergeCell ref="F44:G44"/>
    <mergeCell ref="D68:E68"/>
    <mergeCell ref="F68:G68"/>
    <mergeCell ref="D58:E58"/>
    <mergeCell ref="F58:G58"/>
    <mergeCell ref="D63:E63"/>
    <mergeCell ref="F63:G63"/>
    <mergeCell ref="D66:E66"/>
    <mergeCell ref="F66:G66"/>
  </mergeCells>
  <conditionalFormatting sqref="J12">
    <cfRule type="cellIs" priority="1" dxfId="12" operator="greaterThan" stopIfTrue="1">
      <formula>0</formula>
    </cfRule>
  </conditionalFormatting>
  <conditionalFormatting sqref="D2:E17 D19:E26 D28:E43 D45:E48 D50:E57 D59:E62 D64:E65 D67:E67 D69:E69">
    <cfRule type="cellIs" priority="2" dxfId="1" operator="equal" stopIfTrue="1">
      <formula>"Be kovos"</formula>
    </cfRule>
  </conditionalFormatting>
  <conditionalFormatting sqref="C2:C17 C19:C26 C28:C43 C45:C48 C50:C57 C59:C62 C64:C65 C67 C69">
    <cfRule type="expression" priority="3" dxfId="10" stopIfTrue="1">
      <formula>AND(D2&lt;&gt;"",E2&lt;&gt;"",(SUM(F2:G2)=0),D2&lt;&gt;"Be kovos",E2&lt;&gt;"Be kovos",C2="")</formula>
    </cfRule>
    <cfRule type="expression" priority="4" dxfId="9" stopIfTrue="1">
      <formula>AND((SUM(F2:G2)&lt;&gt;0),(COUNTIF(A1:$C$69,C2)=1),$C$69="")</formula>
    </cfRule>
    <cfRule type="expression" priority="5" dxfId="8" stopIfTrue="1">
      <formula>AND(C2&lt;&gt;0,SUM(F2:G2)=0)</formula>
    </cfRule>
  </conditionalFormatting>
  <printOptions horizontalCentered="1" verticalCentered="1"/>
  <pageMargins left="0.7480314960629921" right="0.7480314960629921" top="0.7480314960629921" bottom="0.7480314960629921" header="0.5118110236220472" footer="0.31496062992125984"/>
  <pageSetup fitToHeight="1" fitToWidth="1" horizontalDpi="600" verticalDpi="600" orientation="portrait" paperSize="9" r:id="rId1"/>
  <headerFooter alignWithMargins="0">
    <oddHeader>&amp;C&amp;"Times New Roman Baltic,Bold"&amp;14Žaidimų tvarkaraštis</oddHeader>
  </headerFooter>
  <ignoredErrors>
    <ignoredError sqref="D2:D5 D15:D17 E16:E17 E2:E15 D6:D14 D19:E20 E21 E22:E23 E24:E26 D21:D26 D28:E43 D45:E48 D50:E57 D59:E62 D64:E65 D67:E67 D69:E69"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AF63"/>
  <sheetViews>
    <sheetView tabSelected="1" zoomScale="75" zoomScaleNormal="75" workbookViewId="0" topLeftCell="A1">
      <selection activeCell="N11" sqref="N11"/>
    </sheetView>
  </sheetViews>
  <sheetFormatPr defaultColWidth="9.140625" defaultRowHeight="12.75"/>
  <cols>
    <col min="1" max="1" width="17.7109375" style="21" customWidth="1"/>
    <col min="2" max="2" width="1.7109375" style="21" customWidth="1"/>
    <col min="3" max="3" width="1.7109375" style="60" customWidth="1"/>
    <col min="4" max="4" width="17.7109375" style="21" customWidth="1"/>
    <col min="5" max="5" width="5.7109375" style="22" customWidth="1"/>
    <col min="6" max="6" width="1.7109375" style="21" customWidth="1"/>
    <col min="7" max="7" width="17.8515625" style="21" customWidth="1"/>
    <col min="8" max="8" width="5.7109375" style="22" customWidth="1"/>
    <col min="9" max="9" width="1.7109375" style="21" customWidth="1"/>
    <col min="10" max="10" width="1.7109375" style="55" customWidth="1"/>
    <col min="11" max="11" width="19.28125" style="21" customWidth="1"/>
    <col min="12" max="12" width="5.7109375" style="22" customWidth="1"/>
    <col min="13" max="13" width="1.7109375" style="21" customWidth="1"/>
    <col min="14" max="14" width="18.8515625" style="22" customWidth="1"/>
    <col min="15" max="15" width="5.7109375" style="23" customWidth="1"/>
    <col min="16" max="16" width="1.7109375" style="23" customWidth="1"/>
    <col min="17" max="17" width="1.7109375" style="21" customWidth="1"/>
    <col min="18" max="18" width="2.7109375" style="31" customWidth="1"/>
    <col min="19" max="19" width="20.00390625" style="32" customWidth="1"/>
    <col min="20" max="20" width="5.7109375" style="31" customWidth="1"/>
    <col min="21" max="22" width="1.7109375" style="21" customWidth="1"/>
    <col min="23" max="23" width="19.8515625" style="21" customWidth="1"/>
    <col min="24" max="24" width="5.7109375" style="22" customWidth="1"/>
    <col min="25" max="26" width="1.7109375" style="21" customWidth="1"/>
    <col min="27" max="27" width="18.28125" style="21" customWidth="1"/>
    <col min="28" max="28" width="5.7109375" style="23" customWidth="1"/>
    <col min="29" max="30" width="1.7109375" style="21" customWidth="1"/>
    <col min="31" max="31" width="17.7109375" style="21" customWidth="1"/>
    <col min="32" max="16384" width="9.140625" style="21" customWidth="1"/>
  </cols>
  <sheetData>
    <row r="1" spans="3:20" ht="12.75">
      <c r="C1" s="57"/>
      <c r="J1" s="49"/>
      <c r="O1" s="33"/>
      <c r="P1" s="33"/>
      <c r="S1" s="83">
        <f>IF(VLOOKUP(T1,'Play Schedule'!$A$2:$C$69,3,FALSE)="","",IF(ISBLANK(VLOOKUP(T1,'Play Schedule'!$A$2:$C$69,2,FALSE)),CONCATENATE("stalas ",VLOOKUP(T1,'Play Schedule'!$A$2:$C$69,3,FALSE)),CONCATENATE(TEXT(VLOOKUP(T1,'Play Schedule'!$A$2:$C$69,2,FALSE),"hh:mm")," - stalas ",VLOOKUP(T1,'Play Schedule'!$A$2:$C$69,3,FALSE))))</f>
      </c>
      <c r="T1" s="28">
        <v>1</v>
      </c>
    </row>
    <row r="2" spans="3:21" ht="12.75">
      <c r="C2" s="57"/>
      <c r="J2" s="49"/>
      <c r="Q2" s="24"/>
      <c r="R2" s="25">
        <v>1</v>
      </c>
      <c r="S2" s="84" t="s">
        <v>69</v>
      </c>
      <c r="T2" s="15">
        <f>IF('Play Schedule'!F2="","",'Play Schedule'!F2)</f>
      </c>
      <c r="U2" s="26"/>
    </row>
    <row r="3" spans="3:24" ht="12.75">
      <c r="C3" s="57"/>
      <c r="J3" s="49"/>
      <c r="K3" s="83">
        <f>IF(VLOOKUP(L3,'Play Schedule'!$A$2:$C$69,3,FALSE)="","",IF(ISBLANK(VLOOKUP(L3,'Play Schedule'!$A$2:$C$69,2,FALSE)),CONCATENATE("stalas ",VLOOKUP(L3,'Play Schedule'!$A$2:$C$69,3,FALSE)),CONCATENATE(TEXT(VLOOKUP(L3,'Play Schedule'!$A$2:$C$69,2,FALSE),"hh:mm")," - stalas ",VLOOKUP(L3,'Play Schedule'!$A$2:$C$69,3,FALSE))))</f>
      </c>
      <c r="L3" s="27">
        <v>33</v>
      </c>
      <c r="N3" s="83">
        <f>IF(VLOOKUP(O3,'Play Schedule'!$A$2:$C$69,3,FALSE)="","",IF(ISBLANK(VLOOKUP(O3,'Play Schedule'!$A$2:$C$69,2,FALSE)),CONCATENATE("stalas ",VLOOKUP(O3,'Play Schedule'!$A$2:$C$69,3,FALSE)),CONCATENATE(TEXT(VLOOKUP(O3,'Play Schedule'!$A$2:$C$69,2,FALSE),"hh:mm")," - stalas ",VLOOKUP(O3,'Play Schedule'!$A$2:$C$69,3,FALSE))))</f>
      </c>
      <c r="O3" s="28">
        <v>25</v>
      </c>
      <c r="Q3" s="18"/>
      <c r="R3" s="25">
        <v>32</v>
      </c>
      <c r="S3" s="84" t="str">
        <f>T(IF(ISNA(VLOOKUP(R3,Registration!$B$2:$C$33,2,FALSE)),"",VLOOKUP(R3,Registration!$B$2:$C$33,2,FALSE)))</f>
        <v>Be kovos</v>
      </c>
      <c r="T3" s="15">
        <f>IF('Play Schedule'!G2="","",'Play Schedule'!G2)</f>
      </c>
      <c r="V3" s="20"/>
      <c r="W3" s="83">
        <f>IF(VLOOKUP(X3,'Play Schedule'!$A$2:$C$69,3,FALSE)="","",IF(ISBLANK(VLOOKUP(X3,'Play Schedule'!$A$2:$C$69,2,FALSE)),CONCATENATE("stalas ",VLOOKUP(X3,'Play Schedule'!$A$2:$C$69,3,FALSE)),CONCATENATE(TEXT(VLOOKUP(X3,'Play Schedule'!$A$2:$C$69,2,FALSE),"hh:mm")," - stalas ",VLOOKUP(X3,'Play Schedule'!$A$2:$C$69,3,FALSE))))</f>
      </c>
      <c r="X3" s="27">
        <v>17</v>
      </c>
    </row>
    <row r="4" spans="3:25" ht="12.75">
      <c r="C4" s="57"/>
      <c r="J4" s="50"/>
      <c r="K4" s="84" t="str">
        <f>IF(N4="Be kovos",N5,IF(N5="Be kovos",N4,IF(O5="","",IF(O5&gt;O4,N5,N4))))</f>
        <v>Vėjas 1</v>
      </c>
      <c r="L4" s="15">
        <f>IF('Play Schedule'!F36="","",'Play Schedule'!F36)</f>
      </c>
      <c r="M4" s="29"/>
      <c r="N4" s="84" t="str">
        <f>IF(S2="Be kovos",S2,IF(S3="Be kovos",S3,IF(T2="","",IF(T2&gt;T3,S3,S2))))</f>
        <v>Be kovos</v>
      </c>
      <c r="O4" s="15">
        <f>IF('Play Schedule'!F28="","",'Play Schedule'!F28)</f>
      </c>
      <c r="P4" s="30"/>
      <c r="Q4" s="20"/>
      <c r="V4" s="26"/>
      <c r="W4" s="84" t="str">
        <f>IF(S2="Be kovos",S3,IF(S3="Be kovos",S2,IF(T2="","",IF(T2&lt;T3,S3,S2))))</f>
        <v>Tyla 2</v>
      </c>
      <c r="X4" s="15">
        <v>12</v>
      </c>
      <c r="Y4" s="26"/>
    </row>
    <row r="5" spans="3:25" ht="12.75">
      <c r="C5" s="57"/>
      <c r="J5" s="51" t="s">
        <v>0</v>
      </c>
      <c r="K5" s="84">
        <f>IF(X60="","",IF(X60&gt;X61,W61,W60))</f>
      </c>
      <c r="L5" s="15">
        <f>IF('Play Schedule'!G36="","",'Play Schedule'!G36)</f>
      </c>
      <c r="N5" s="84" t="str">
        <f>IF(S6="Be kovos",S6,IF(S7="Be kovos",S7,IF(T7="","",IF(T7&lt;T6,S7,S6))))</f>
        <v>Vėjas 1</v>
      </c>
      <c r="O5" s="15">
        <f>IF('Play Schedule'!G28="","",'Play Schedule'!G28)</f>
      </c>
      <c r="P5" s="33"/>
      <c r="Q5" s="20"/>
      <c r="S5" s="83">
        <f>IF(VLOOKUP(T5,'Play Schedule'!$A$2:$C$69,3,FALSE)="","",IF(ISBLANK(VLOOKUP(T5,'Play Schedule'!$A$2:$C$69,2,FALSE)),CONCATENATE("stalas ",VLOOKUP(T5,'Play Schedule'!$A$2:$C$69,3,FALSE)),CONCATENATE(TEXT(VLOOKUP(T5,'Play Schedule'!$A$2:$C$69,2,FALSE),"hh:mm")," - stalas ",VLOOKUP(T5,'Play Schedule'!$A$2:$C$69,3,FALSE))))</f>
      </c>
      <c r="T5" s="28">
        <v>2</v>
      </c>
      <c r="V5" s="20"/>
      <c r="W5" s="84" t="str">
        <f>IF(S6="Be kovos",S7,IF(S7="Be kovos",S6,IF(T6="","",IF(T6&lt;T7,S7,S6))))</f>
        <v>Gestas9</v>
      </c>
      <c r="X5" s="15">
        <v>15</v>
      </c>
      <c r="Y5" s="34"/>
    </row>
    <row r="6" spans="3:25" ht="12.75">
      <c r="C6" s="57"/>
      <c r="J6" s="52"/>
      <c r="K6" s="35" t="s">
        <v>1</v>
      </c>
      <c r="N6" s="35" t="s">
        <v>2</v>
      </c>
      <c r="Q6" s="29"/>
      <c r="R6" s="25">
        <v>17</v>
      </c>
      <c r="S6" s="84" t="s">
        <v>87</v>
      </c>
      <c r="T6" s="15">
        <v>15</v>
      </c>
      <c r="U6" s="26"/>
      <c r="V6" s="20"/>
      <c r="W6" s="36" t="s">
        <v>3</v>
      </c>
      <c r="Y6" s="37"/>
    </row>
    <row r="7" spans="3:28" ht="12.75">
      <c r="C7" s="57"/>
      <c r="D7" s="83">
        <f>IF(VLOOKUP(E7,'Play Schedule'!$A$2:$C$69,3,FALSE)="","",IF(ISBLANK(VLOOKUP(E7,'Play Schedule'!$A$2:$C$69,2,FALSE)),CONCATENATE("stalas ",VLOOKUP(E7,'Play Schedule'!$A$2:$C$69,3,FALSE)),CONCATENATE(TEXT(VLOOKUP(E7,'Play Schedule'!$A$2:$C$69,2,FALSE),"hh:mm")," - stalas ",VLOOKUP(E7,'Play Schedule'!$A$2:$C$69,3,FALSE))))</f>
      </c>
      <c r="E7" s="27">
        <v>49</v>
      </c>
      <c r="G7" s="83">
        <f>IF(VLOOKUP(H7,'Play Schedule'!$A$2:$C$69,3,FALSE)="","",IF(ISBLANK(VLOOKUP(H7,'Play Schedule'!$A$2:$C$69,2,FALSE)),CONCATENATE("stalas ",VLOOKUP(H7,'Play Schedule'!$A$2:$C$69,3,FALSE)),CONCATENATE(TEXT(VLOOKUP(H7,'Play Schedule'!$A$2:$C$69,2,FALSE),"hh:mm")," - stalas ",VLOOKUP(H7,'Play Schedule'!$A$2:$C$69,3,FALSE))))</f>
      </c>
      <c r="H7" s="28">
        <v>45</v>
      </c>
      <c r="J7" s="52"/>
      <c r="R7" s="25">
        <v>16</v>
      </c>
      <c r="S7" s="84" t="s">
        <v>70</v>
      </c>
      <c r="T7" s="15">
        <v>5</v>
      </c>
      <c r="Y7" s="37"/>
      <c r="AA7" s="83">
        <f>IF(VLOOKUP(AB7,'Play Schedule'!$A$2:$C$69,3,FALSE)="","",IF(ISBLANK(VLOOKUP(AB7,'Play Schedule'!$A$2:$C$69,2,FALSE)),CONCATENATE("stalas ",VLOOKUP(AB7,'Play Schedule'!$A$2:$C$69,3,FALSE)),CONCATENATE(TEXT(VLOOKUP(AB7,'Play Schedule'!$A$2:$C$69,2,FALSE),"hh:mm")," - stalas ",VLOOKUP(AB7,'Play Schedule'!$A$2:$C$69,3,FALSE))))</f>
      </c>
      <c r="AB7" s="38">
        <v>41</v>
      </c>
    </row>
    <row r="8" spans="3:29" ht="12.75">
      <c r="C8" s="58"/>
      <c r="D8" s="84">
        <f>IF(H8="","",IF(H8&lt;H9,G9,G8))</f>
      </c>
      <c r="E8" s="15">
        <f>IF('Play Schedule'!F54="","",'Play Schedule'!F54)</f>
      </c>
      <c r="F8" s="29"/>
      <c r="G8" s="84">
        <f>IF(K4="Be kovos",K5,IF(K5="Be kovos",K4,IF(L5="","",IF(L5&gt;L4,K5,K4))))</f>
      </c>
      <c r="H8" s="15">
        <f>IF('Play Schedule'!F50="","",'Play Schedule'!F50)</f>
      </c>
      <c r="I8" s="24"/>
      <c r="J8" s="52"/>
      <c r="Y8" s="37"/>
      <c r="Z8" s="39"/>
      <c r="AA8" s="84" t="str">
        <f>IF(X4="","",IF(X4&lt;X5,W5,W4))</f>
        <v>Gestas9</v>
      </c>
      <c r="AB8" s="15">
        <v>15</v>
      </c>
      <c r="AC8" s="26"/>
    </row>
    <row r="9" spans="2:29" ht="12.75">
      <c r="B9" s="37"/>
      <c r="C9" s="59" t="s">
        <v>4</v>
      </c>
      <c r="D9" s="84" t="str">
        <f>IF(AB24="","",IF(AB24&gt;AB25,AA25,AA24))</f>
        <v>Šermukšnis 2</v>
      </c>
      <c r="E9" s="15">
        <f>IF('Play Schedule'!G54="","",'Play Schedule'!G54)</f>
      </c>
      <c r="G9" s="84">
        <f>IF(K12="Be kovos",K13,IF(K13="Be kovos",K12,IF(L13="","",IF(L13&gt;L12,K13,K12))))</f>
      </c>
      <c r="H9" s="15">
        <f>IF('Play Schedule'!G50="","",'Play Schedule'!G50)</f>
      </c>
      <c r="J9" s="52"/>
      <c r="O9" s="33"/>
      <c r="P9" s="33"/>
      <c r="S9" s="83">
        <f>IF(VLOOKUP(T9,'Play Schedule'!$A$2:$C$69,3,FALSE)="","",IF(ISBLANK(VLOOKUP(T9,'Play Schedule'!$A$2:$C$69,2,FALSE)),CONCATENATE("stalas ",VLOOKUP(T9,'Play Schedule'!$A$2:$C$69,3,FALSE)),CONCATENATE(TEXT(VLOOKUP(T9,'Play Schedule'!$A$2:$C$69,2,FALSE),"hh:mm")," - stalas ",VLOOKUP(T9,'Play Schedule'!$A$2:$C$69,3,FALSE))))</f>
      </c>
      <c r="T9" s="28">
        <v>3</v>
      </c>
      <c r="Y9" s="37"/>
      <c r="AA9" s="84" t="str">
        <f>IF(X12="","",IF(X12&lt;X13,W13,W12))</f>
        <v>Tyla 6</v>
      </c>
      <c r="AB9" s="15">
        <v>11</v>
      </c>
      <c r="AC9" s="34"/>
    </row>
    <row r="10" spans="2:29" ht="12.75">
      <c r="B10" s="37"/>
      <c r="D10" s="35" t="s">
        <v>5</v>
      </c>
      <c r="G10" s="35" t="s">
        <v>6</v>
      </c>
      <c r="J10" s="52"/>
      <c r="Q10" s="24"/>
      <c r="R10" s="25">
        <v>9</v>
      </c>
      <c r="S10" s="84"/>
      <c r="T10" s="15">
        <f>IF('Play Schedule'!F4="","",'Play Schedule'!F4)</f>
      </c>
      <c r="U10" s="26"/>
      <c r="Y10" s="37"/>
      <c r="AA10" s="36" t="s">
        <v>15</v>
      </c>
      <c r="AC10" s="37"/>
    </row>
    <row r="11" spans="2:29" ht="12.75">
      <c r="B11" s="37"/>
      <c r="J11" s="52"/>
      <c r="K11" s="83">
        <f>IF(VLOOKUP(L11,'Play Schedule'!$A$2:$C$69,3,FALSE)="","",IF(ISBLANK(VLOOKUP(L11,'Play Schedule'!$A$2:$C$69,2,FALSE)),CONCATENATE("stalas ",VLOOKUP(L11,'Play Schedule'!$A$2:$C$69,3,FALSE)),CONCATENATE(TEXT(VLOOKUP(L11,'Play Schedule'!$A$2:$C$69,2,FALSE),"hh:mm")," - stalas ",VLOOKUP(L11,'Play Schedule'!$A$2:$C$69,3,FALSE))))</f>
      </c>
      <c r="L11" s="27">
        <v>34</v>
      </c>
      <c r="N11" s="83">
        <f>IF(VLOOKUP(O11,'Play Schedule'!$A$2:$C$69,3,FALSE)="","",IF(ISBLANK(VLOOKUP(O11,'Play Schedule'!$A$2:$C$69,2,FALSE)),CONCATENATE("stalas ",VLOOKUP(O11,'Play Schedule'!$A$2:$C$69,3,FALSE)),CONCATENATE(TEXT(VLOOKUP(O11,'Play Schedule'!$A$2:$C$69,2,FALSE),"hh:mm")," - stalas ",VLOOKUP(O11,'Play Schedule'!$A$2:$C$69,3,FALSE))))</f>
      </c>
      <c r="O11" s="28">
        <v>26</v>
      </c>
      <c r="Q11" s="18"/>
      <c r="R11" s="25">
        <v>24</v>
      </c>
      <c r="S11" s="84" t="s">
        <v>71</v>
      </c>
      <c r="T11" s="15">
        <f>IF('Play Schedule'!G4="","",'Play Schedule'!G4)</f>
      </c>
      <c r="V11" s="20"/>
      <c r="W11" s="83">
        <f>IF(VLOOKUP(X11,'Play Schedule'!$A$2:$C$69,3,FALSE)="","",IF(ISBLANK(VLOOKUP(X11,'Play Schedule'!$A$2:$C$69,2,FALSE)),CONCATENATE("stalas ",VLOOKUP(X11,'Play Schedule'!$A$2:$C$69,3,FALSE)),CONCATENATE(TEXT(VLOOKUP(X11,'Play Schedule'!$A$2:$C$69,2,FALSE),"hh:mm")," - stalas ",VLOOKUP(X11,'Play Schedule'!$A$2:$C$69,3,FALSE))))</f>
      </c>
      <c r="X11" s="27">
        <v>18</v>
      </c>
      <c r="Y11" s="37"/>
      <c r="AC11" s="37"/>
    </row>
    <row r="12" spans="2:29" ht="12.75">
      <c r="B12" s="37"/>
      <c r="J12" s="53"/>
      <c r="K12" s="84">
        <f>IF(N12="Be kovos",N13,IF(N13="Be kovos",N12,IF(O13="","",IF(O13&gt;O12,N13,N12))))</f>
      </c>
      <c r="L12" s="15">
        <f>IF('Play Schedule'!F37="","",'Play Schedule'!F37)</f>
      </c>
      <c r="M12" s="29"/>
      <c r="N12" s="84">
        <f>IF(S10="Be kovos",S10,IF(S11="Be kovos",S11,IF(T10="","",IF(T10&gt;T11,S11,S10))))</f>
      </c>
      <c r="O12" s="15">
        <f>IF('Play Schedule'!F29="","",'Play Schedule'!F29)</f>
      </c>
      <c r="P12" s="30"/>
      <c r="Q12" s="20"/>
      <c r="V12" s="26"/>
      <c r="W12" s="84" t="s">
        <v>71</v>
      </c>
      <c r="X12" s="15">
        <v>6</v>
      </c>
      <c r="Y12" s="29"/>
      <c r="AC12" s="37"/>
    </row>
    <row r="13" spans="2:31" ht="12.75">
      <c r="B13" s="37"/>
      <c r="J13" s="54" t="s">
        <v>8</v>
      </c>
      <c r="K13" s="84" t="str">
        <f>IF(X52="","",IF(X52&gt;X53,W53,W52))</f>
        <v>Gestas4</v>
      </c>
      <c r="L13" s="15">
        <f>IF('Play Schedule'!G37="","",'Play Schedule'!G37)</f>
      </c>
      <c r="N13" s="84" t="str">
        <f>IF(S14="Be kovos",S14,IF(S15="Be kovos",S15,IF(T15="","",IF(T15&lt;T14,S15,S14))))</f>
        <v>Gestas 7</v>
      </c>
      <c r="O13" s="15">
        <f>IF('Play Schedule'!G29="","",'Play Schedule'!G29)</f>
      </c>
      <c r="P13" s="33"/>
      <c r="Q13" s="20"/>
      <c r="S13" s="83">
        <f>IF(VLOOKUP(T13,'Play Schedule'!$A$2:$C$69,3,FALSE)="","",IF(ISBLANK(VLOOKUP(T13,'Play Schedule'!$A$2:$C$69,2,FALSE)),CONCATENATE("stalas ",VLOOKUP(T13,'Play Schedule'!$A$2:$C$69,3,FALSE)),CONCATENATE(TEXT(VLOOKUP(T13,'Play Schedule'!$A$2:$C$69,2,FALSE),"hh:mm")," - stalas ",VLOOKUP(T13,'Play Schedule'!$A$2:$C$69,3,FALSE))))</f>
      </c>
      <c r="T13" s="28">
        <v>4</v>
      </c>
      <c r="V13" s="20"/>
      <c r="W13" s="84" t="str">
        <f>IF(S14="Be kovos",S15,IF(S15="Be kovos",S14,IF(T14="","",IF(T14&lt;T15,S15,S14))))</f>
        <v>Tyla 6</v>
      </c>
      <c r="X13" s="15">
        <v>15</v>
      </c>
      <c r="AC13" s="37"/>
      <c r="AE13" s="36"/>
    </row>
    <row r="14" spans="1:31" ht="12.75">
      <c r="A14" s="14">
        <f>IF(E8="","",IF(E8&lt;E9,D9,D8))</f>
      </c>
      <c r="B14" s="37"/>
      <c r="K14" s="35" t="s">
        <v>1</v>
      </c>
      <c r="N14" s="35" t="s">
        <v>2</v>
      </c>
      <c r="Q14" s="29"/>
      <c r="R14" s="25">
        <v>25</v>
      </c>
      <c r="S14" s="84" t="s">
        <v>72</v>
      </c>
      <c r="T14" s="15">
        <v>10</v>
      </c>
      <c r="U14" s="26"/>
      <c r="V14" s="20"/>
      <c r="W14" s="36" t="s">
        <v>9</v>
      </c>
      <c r="AC14" s="37"/>
      <c r="AE14" s="40" t="s">
        <v>10</v>
      </c>
    </row>
    <row r="15" spans="1:32" ht="12.75">
      <c r="A15" s="34"/>
      <c r="B15" s="37"/>
      <c r="R15" s="25">
        <v>8</v>
      </c>
      <c r="S15" s="84" t="s">
        <v>73</v>
      </c>
      <c r="T15" s="15">
        <v>15</v>
      </c>
      <c r="AC15" s="37"/>
      <c r="AE15" s="14" t="str">
        <f>IF(AB8="","",IF(AB8&lt;AB9,AA9,AA8))</f>
        <v>Gestas9</v>
      </c>
      <c r="AF15" s="21">
        <v>15</v>
      </c>
    </row>
    <row r="16" spans="1:31" ht="12.75">
      <c r="A16" s="37"/>
      <c r="B16" s="24"/>
      <c r="AC16" s="37"/>
      <c r="AD16" s="39"/>
      <c r="AE16" s="20"/>
    </row>
    <row r="17" spans="1:31" ht="12.75">
      <c r="A17" s="37"/>
      <c r="B17" s="37"/>
      <c r="O17" s="33"/>
      <c r="P17" s="33"/>
      <c r="S17" s="83">
        <f>IF(VLOOKUP(T17,'Play Schedule'!$A$2:$C$69,3,FALSE)="","",IF(ISBLANK(VLOOKUP(T17,'Play Schedule'!$A$2:$C$69,2,FALSE)),CONCATENATE("stalas ",VLOOKUP(T17,'Play Schedule'!$A$2:$C$69,3,FALSE)),CONCATENATE(TEXT(VLOOKUP(T17,'Play Schedule'!$A$2:$C$69,2,FALSE),"hh:mm")," - stalas ",VLOOKUP(T17,'Play Schedule'!$A$2:$C$69,3,FALSE))))</f>
      </c>
      <c r="T17" s="28">
        <v>5</v>
      </c>
      <c r="AC17" s="37"/>
      <c r="AD17" s="41"/>
      <c r="AE17" s="40" t="s">
        <v>11</v>
      </c>
    </row>
    <row r="18" spans="1:32" ht="12.75">
      <c r="A18" s="24"/>
      <c r="B18" s="37"/>
      <c r="Q18" s="24"/>
      <c r="R18" s="25">
        <v>5</v>
      </c>
      <c r="S18" s="84">
        <f>T(IF(ISNA(VLOOKUP(R18,Registration!$B$2:$C$33,2,FALSE)),"",VLOOKUP(R18,Registration!$B$2:$C$33,2,FALSE)))</f>
      </c>
      <c r="T18" s="15">
        <f>IF('Play Schedule'!F6="","",'Play Schedule'!F6)</f>
      </c>
      <c r="U18" s="26"/>
      <c r="AC18" s="37"/>
      <c r="AE18" s="14" t="str">
        <f>IF(AB24="","",IF(AB24&lt;AB25,AA25,AA24))</f>
        <v>Gestas 1</v>
      </c>
      <c r="AF18" s="21">
        <v>11</v>
      </c>
    </row>
    <row r="19" spans="1:29" ht="12.75">
      <c r="A19" s="14">
        <f>IF(E24="","",IF(E24&lt;E25,D25,D24))</f>
      </c>
      <c r="B19" s="37"/>
      <c r="K19" s="83">
        <f>IF(VLOOKUP(L19,'Play Schedule'!$A$2:$C$69,3,FALSE)="","",IF(ISBLANK(VLOOKUP(L19,'Play Schedule'!$A$2:$C$69,2,FALSE)),CONCATENATE("stalas ",VLOOKUP(L19,'Play Schedule'!$A$2:$C$69,3,FALSE)),CONCATENATE(TEXT(VLOOKUP(L19,'Play Schedule'!$A$2:$C$69,2,FALSE),"hh:mm")," - stalas ",VLOOKUP(L19,'Play Schedule'!$A$2:$C$69,3,FALSE))))</f>
      </c>
      <c r="L19" s="27">
        <v>35</v>
      </c>
      <c r="N19" s="83">
        <f>IF(VLOOKUP(O19,'Play Schedule'!$A$2:$C$69,3,FALSE)="","",IF(ISBLANK(VLOOKUP(O19,'Play Schedule'!$A$2:$C$69,2,FALSE)),CONCATENATE("stalas ",VLOOKUP(O19,'Play Schedule'!$A$2:$C$69,3,FALSE)),CONCATENATE(TEXT(VLOOKUP(O19,'Play Schedule'!$A$2:$C$69,2,FALSE),"hh:mm")," - stalas ",VLOOKUP(O19,'Play Schedule'!$A$2:$C$69,3,FALSE))))</f>
      </c>
      <c r="O19" s="28">
        <v>27</v>
      </c>
      <c r="Q19" s="18"/>
      <c r="R19" s="25">
        <v>28</v>
      </c>
      <c r="S19" s="84" t="str">
        <f>T(IF(ISNA(VLOOKUP(R19,Registration!$B$2:$C$33,2,FALSE)),"",VLOOKUP(R19,Registration!$B$2:$C$33,2,FALSE)))</f>
        <v>Be kovos</v>
      </c>
      <c r="T19" s="15">
        <f>IF('Play Schedule'!G6="","",'Play Schedule'!G6)</f>
      </c>
      <c r="V19" s="20"/>
      <c r="W19" s="83">
        <f>IF(VLOOKUP(X19,'Play Schedule'!$A$2:$C$69,3,FALSE)="","",IF(ISBLANK(VLOOKUP(X19,'Play Schedule'!$A$2:$C$69,2,FALSE)),CONCATENATE("stalas ",VLOOKUP(X19,'Play Schedule'!$A$2:$C$69,3,FALSE)),CONCATENATE(TEXT(VLOOKUP(X19,'Play Schedule'!$A$2:$C$69,2,FALSE),"hh:mm")," - stalas ",VLOOKUP(X19,'Play Schedule'!$A$2:$C$69,3,FALSE))))</f>
      </c>
      <c r="X19" s="27">
        <v>19</v>
      </c>
      <c r="AC19" s="37"/>
    </row>
    <row r="20" spans="2:29" ht="12.75">
      <c r="B20" s="37"/>
      <c r="J20" s="56"/>
      <c r="K20" s="84">
        <f>IF(N20="Be kovos",N21,IF(N21="Be kovos",N20,IF(O21="","",IF(O21&gt;O20,N21,N20))))</f>
      </c>
      <c r="L20" s="15">
        <f>IF('Play Schedule'!F38="","",'Play Schedule'!F38)</f>
      </c>
      <c r="M20" s="29"/>
      <c r="N20" s="84" t="str">
        <f>IF(S18="Be kovos",S18,IF(S19="Be kovos",S19,IF(T18="","",IF(T18&gt;T19,S19,S18))))</f>
        <v>Be kovos</v>
      </c>
      <c r="O20" s="15">
        <f>IF('Play Schedule'!F30="","",'Play Schedule'!F30)</f>
      </c>
      <c r="P20" s="30"/>
      <c r="Q20" s="20"/>
      <c r="V20" s="26"/>
      <c r="W20" s="84">
        <f>IF(S18="Be kovos",S19,IF(S19="Be kovos",S18,IF(T18="","",IF(T18&lt;T19,S19,S18))))</f>
      </c>
      <c r="X20" s="15">
        <f>IF('Play Schedule'!F21="","",'Play Schedule'!F21)</f>
      </c>
      <c r="Y20" s="26"/>
      <c r="AC20" s="37"/>
    </row>
    <row r="21" spans="2:29" ht="12.75">
      <c r="B21" s="37"/>
      <c r="J21" s="51" t="s">
        <v>12</v>
      </c>
      <c r="K21" s="84" t="str">
        <f>IF(X44="","",IF(X44&gt;X45,W45,W44))</f>
        <v>Gestas 6</v>
      </c>
      <c r="L21" s="15">
        <f>IF('Play Schedule'!G38="","",'Play Schedule'!G38)</f>
      </c>
      <c r="N21" s="84">
        <f>IF(S22="Be kovos",S22,IF(S23="Be kovos",S23,IF(T23="","",IF(T23&lt;T22,S23,S22))))</f>
      </c>
      <c r="O21" s="15">
        <f>IF('Play Schedule'!G30="","",'Play Schedule'!G30)</f>
      </c>
      <c r="P21" s="33"/>
      <c r="Q21" s="20"/>
      <c r="S21" s="83">
        <f>IF(VLOOKUP(T21,'Play Schedule'!$A$2:$C$69,3,FALSE)="","",IF(ISBLANK(VLOOKUP(T21,'Play Schedule'!$A$2:$C$69,2,FALSE)),CONCATENATE("stalas ",VLOOKUP(T21,'Play Schedule'!$A$2:$C$69,3,FALSE)),CONCATENATE(TEXT(VLOOKUP(T21,'Play Schedule'!$A$2:$C$69,2,FALSE),"hh:mm")," - stalas ",VLOOKUP(T21,'Play Schedule'!$A$2:$C$69,3,FALSE))))</f>
      </c>
      <c r="T21" s="28">
        <v>6</v>
      </c>
      <c r="V21" s="20"/>
      <c r="W21" s="84" t="s">
        <v>74</v>
      </c>
      <c r="X21" s="15">
        <f>IF('Play Schedule'!G21="","",'Play Schedule'!G21)</f>
      </c>
      <c r="Y21" s="34"/>
      <c r="AC21" s="37"/>
    </row>
    <row r="22" spans="2:29" ht="12.75">
      <c r="B22" s="37"/>
      <c r="J22" s="52"/>
      <c r="K22" s="35" t="s">
        <v>1</v>
      </c>
      <c r="N22" s="35" t="s">
        <v>2</v>
      </c>
      <c r="Q22" s="29"/>
      <c r="R22" s="25">
        <v>21</v>
      </c>
      <c r="S22" s="84"/>
      <c r="T22" s="15">
        <f>IF('Play Schedule'!F7="","",'Play Schedule'!F7)</f>
      </c>
      <c r="U22" s="26"/>
      <c r="V22" s="20"/>
      <c r="W22" s="36" t="s">
        <v>13</v>
      </c>
      <c r="Y22" s="37"/>
      <c r="AC22" s="37"/>
    </row>
    <row r="23" spans="2:29" ht="12.75">
      <c r="B23" s="37"/>
      <c r="D23" s="83">
        <f>IF(VLOOKUP(E23,'Play Schedule'!$A$2:$C$69,3,FALSE)="","",IF(ISBLANK(VLOOKUP(E23,'Play Schedule'!$A$2:$C$69,2,FALSE)),CONCATENATE("stalas ",VLOOKUP(E23,'Play Schedule'!$A$2:$C$69,3,FALSE)),CONCATENATE(TEXT(VLOOKUP(E23,'Play Schedule'!$A$2:$C$69,2,FALSE),"hh:mm")," - stalas ",VLOOKUP(E23,'Play Schedule'!$A$2:$C$69,3,FALSE))))</f>
      </c>
      <c r="E23" s="27">
        <v>50</v>
      </c>
      <c r="G23" s="83">
        <f>IF(VLOOKUP(H23,'Play Schedule'!$A$2:$C$69,3,FALSE)="","",IF(ISBLANK(VLOOKUP(H23,'Play Schedule'!$A$2:$C$69,2,FALSE)),CONCATENATE("stalas ",VLOOKUP(H23,'Play Schedule'!$A$2:$C$69,3,FALSE)),CONCATENATE(TEXT(VLOOKUP(H23,'Play Schedule'!$A$2:$C$69,2,FALSE),"hh:mm")," - stalas ",VLOOKUP(H23,'Play Schedule'!$A$2:$C$69,3,FALSE))))</f>
      </c>
      <c r="H23" s="28">
        <v>46</v>
      </c>
      <c r="J23" s="52"/>
      <c r="R23" s="25">
        <v>12</v>
      </c>
      <c r="S23" s="84" t="s">
        <v>74</v>
      </c>
      <c r="T23" s="15">
        <f>IF('Play Schedule'!G7="","",'Play Schedule'!G7)</f>
      </c>
      <c r="Y23" s="37"/>
      <c r="AA23" s="83">
        <f>IF(VLOOKUP(AB23,'Play Schedule'!$A$2:$C$69,3,FALSE)="","",IF(ISBLANK(VLOOKUP(AB23,'Play Schedule'!$A$2:$C$69,2,FALSE)),CONCATENATE("stalas ",VLOOKUP(AB23,'Play Schedule'!$A$2:$C$69,3,FALSE)),CONCATENATE(TEXT(VLOOKUP(AB23,'Play Schedule'!$A$2:$C$69,2,FALSE),"hh:mm")," - stalas ",VLOOKUP(AB23,'Play Schedule'!$A$2:$C$69,3,FALSE))))</f>
      </c>
      <c r="AB23" s="38">
        <v>42</v>
      </c>
      <c r="AC23" s="37"/>
    </row>
    <row r="24" spans="2:29" ht="12.75">
      <c r="B24" s="37"/>
      <c r="C24" s="61"/>
      <c r="D24" s="84">
        <f>IF(H24="","",IF(H24&lt;H25,G25,G24))</f>
      </c>
      <c r="E24" s="15">
        <f>IF('Play Schedule'!F55="","",'Play Schedule'!F55)</f>
      </c>
      <c r="F24" s="29"/>
      <c r="G24" s="84">
        <f>IF(K20="Be kovos",K21,IF(K21="Be kovos",K20,IF(L21="","",IF(L21&gt;L20,K21,K20))))</f>
      </c>
      <c r="H24" s="15">
        <f>IF('Play Schedule'!F51="","",'Play Schedule'!F51)</f>
      </c>
      <c r="I24" s="24"/>
      <c r="J24" s="52"/>
      <c r="Y24" s="37"/>
      <c r="Z24" s="39"/>
      <c r="AA24" s="84" t="s">
        <v>74</v>
      </c>
      <c r="AB24" s="15">
        <v>13</v>
      </c>
      <c r="AC24" s="29"/>
    </row>
    <row r="25" spans="3:28" ht="12.75">
      <c r="C25" s="59" t="s">
        <v>14</v>
      </c>
      <c r="D25" s="84" t="str">
        <f>IF(AB8="","",IF(AB8&gt;AB9,AA9,AA8))</f>
        <v>Tyla 6</v>
      </c>
      <c r="E25" s="15">
        <f>IF('Play Schedule'!G55="","",'Play Schedule'!G55)</f>
      </c>
      <c r="G25" s="84">
        <f>IF(K28="Be kovos",K29,IF(K29="Be kovos",K28,IF(L29="","",IF(L29&gt;L28,K29,K28))))</f>
      </c>
      <c r="H25" s="15">
        <f>IF('Play Schedule'!G51="","",'Play Schedule'!G51)</f>
      </c>
      <c r="J25" s="52"/>
      <c r="O25" s="33"/>
      <c r="P25" s="33"/>
      <c r="S25" s="83">
        <f>IF(VLOOKUP(T25,'Play Schedule'!$A$2:$C$69,3,FALSE)="","",IF(ISBLANK(VLOOKUP(T25,'Play Schedule'!$A$2:$C$69,2,FALSE)),CONCATENATE("stalas ",VLOOKUP(T25,'Play Schedule'!$A$2:$C$69,3,FALSE)),CONCATENATE(TEXT(VLOOKUP(T25,'Play Schedule'!$A$2:$C$69,2,FALSE),"hh:mm")," - stalas ",VLOOKUP(T25,'Play Schedule'!$A$2:$C$69,3,FALSE))))</f>
      </c>
      <c r="T25" s="28">
        <v>7</v>
      </c>
      <c r="Y25" s="37"/>
      <c r="AA25" s="84" t="str">
        <f>IF(X28="","",IF(X28&lt;X29,W29,W28))</f>
        <v>Gestas 1</v>
      </c>
      <c r="AB25" s="15">
        <v>15</v>
      </c>
    </row>
    <row r="26" spans="4:27" ht="12.75">
      <c r="D26" s="35" t="s">
        <v>5</v>
      </c>
      <c r="G26" s="35" t="s">
        <v>6</v>
      </c>
      <c r="J26" s="52"/>
      <c r="Q26" s="24"/>
      <c r="R26" s="25">
        <v>13</v>
      </c>
      <c r="S26" s="84">
        <f>T(IF(ISNA(VLOOKUP(R26,Registration!$B$2:$C$33,2,FALSE)),"",VLOOKUP(R26,Registration!$B$2:$C$33,2,FALSE)))</f>
      </c>
      <c r="T26" s="15">
        <f>IF('Play Schedule'!F8="","",'Play Schedule'!F8)</f>
      </c>
      <c r="U26" s="26"/>
      <c r="Y26" s="37"/>
      <c r="AA26" s="36" t="s">
        <v>7</v>
      </c>
    </row>
    <row r="27" spans="10:25" ht="12.75">
      <c r="J27" s="52"/>
      <c r="K27" s="83">
        <f>IF(VLOOKUP(L27,'Play Schedule'!$A$2:$C$69,3,FALSE)="","",IF(ISBLANK(VLOOKUP(L27,'Play Schedule'!$A$2:$C$69,2,FALSE)),CONCATENATE("stalas ",VLOOKUP(L27,'Play Schedule'!$A$2:$C$69,3,FALSE)),CONCATENATE(TEXT(VLOOKUP(L27,'Play Schedule'!$A$2:$C$69,2,FALSE),"hh:mm")," - stalas ",VLOOKUP(L27,'Play Schedule'!$A$2:$C$69,3,FALSE))))</f>
      </c>
      <c r="L27" s="27">
        <v>36</v>
      </c>
      <c r="N27" s="83">
        <f>IF(VLOOKUP(O27,'Play Schedule'!$A$2:$C$69,3,FALSE)="","",IF(ISBLANK(VLOOKUP(O27,'Play Schedule'!$A$2:$C$69,2,FALSE)),CONCATENATE("stalas ",VLOOKUP(O27,'Play Schedule'!$A$2:$C$69,3,FALSE)),CONCATENATE(TEXT(VLOOKUP(O27,'Play Schedule'!$A$2:$C$69,2,FALSE),"hh:mm")," - stalas ",VLOOKUP(O27,'Play Schedule'!$A$2:$C$69,3,FALSE))))</f>
      </c>
      <c r="O27" s="28">
        <v>28</v>
      </c>
      <c r="Q27" s="18"/>
      <c r="R27" s="25">
        <v>20</v>
      </c>
      <c r="S27" s="84" t="s">
        <v>75</v>
      </c>
      <c r="T27" s="15">
        <f>IF('Play Schedule'!G8="","",'Play Schedule'!G8)</f>
      </c>
      <c r="V27" s="20"/>
      <c r="W27" s="83">
        <f>IF(VLOOKUP(X27,'Play Schedule'!$A$2:$C$69,3,FALSE)="","",IF(ISBLANK(VLOOKUP(X27,'Play Schedule'!$A$2:$C$69,2,FALSE)),CONCATENATE("stalas ",VLOOKUP(X27,'Play Schedule'!$A$2:$C$69,3,FALSE)),CONCATENATE(TEXT(VLOOKUP(X27,'Play Schedule'!$A$2:$C$69,2,FALSE),"hh:mm")," - stalas ",VLOOKUP(X27,'Play Schedule'!$A$2:$C$69,3,FALSE))))</f>
      </c>
      <c r="X27" s="27">
        <v>20</v>
      </c>
      <c r="Y27" s="37"/>
    </row>
    <row r="28" spans="10:25" ht="12.75">
      <c r="J28" s="53"/>
      <c r="K28" s="84">
        <f>IF(N28="Be kovos",N29,IF(N29="Be kovos",N28,IF(O29="","",IF(O29&gt;O28,N29,N28))))</f>
      </c>
      <c r="L28" s="15">
        <f>IF('Play Schedule'!F39="","",'Play Schedule'!F39)</f>
      </c>
      <c r="M28" s="29"/>
      <c r="N28" s="84">
        <f>IF(S26="Be kovos",S26,IF(S27="Be kovos",S27,IF(T26="","",IF(T26&gt;T27,S27,S26))))</f>
      </c>
      <c r="O28" s="15">
        <f>IF('Play Schedule'!F31="","",'Play Schedule'!F31)</f>
      </c>
      <c r="P28" s="30"/>
      <c r="Q28" s="20"/>
      <c r="V28" s="26"/>
      <c r="W28" s="84" t="s">
        <v>75</v>
      </c>
      <c r="X28" s="15">
        <v>8</v>
      </c>
      <c r="Y28" s="29"/>
    </row>
    <row r="29" spans="10:24" ht="12.75">
      <c r="J29" s="54" t="s">
        <v>16</v>
      </c>
      <c r="K29" s="84" t="str">
        <f>IF(X36="","",IF(X36&gt;X37,W37,W36))</f>
        <v>Vėjas 2</v>
      </c>
      <c r="L29" s="15">
        <f>IF('Play Schedule'!G39="","",'Play Schedule'!G39)</f>
      </c>
      <c r="N29" s="84" t="str">
        <f>IF(S30="Be kovos",S30,IF(S31="Be kovos",S31,IF(T31="","",IF(T31&lt;T30,S31,S30))))</f>
        <v>Tyla 5</v>
      </c>
      <c r="O29" s="15">
        <f>IF('Play Schedule'!G31="","",'Play Schedule'!G31)</f>
      </c>
      <c r="P29" s="33"/>
      <c r="Q29" s="20"/>
      <c r="S29" s="83">
        <f>IF(VLOOKUP(T29,'Play Schedule'!$A$2:$C$69,3,FALSE)="","",IF(ISBLANK(VLOOKUP(T29,'Play Schedule'!$A$2:$C$69,2,FALSE)),CONCATENATE("stalas ",VLOOKUP(T29,'Play Schedule'!$A$2:$C$69,3,FALSE)),CONCATENATE(TEXT(VLOOKUP(T29,'Play Schedule'!$A$2:$C$69,2,FALSE),"hh:mm")," - stalas ",VLOOKUP(T29,'Play Schedule'!$A$2:$C$69,3,FALSE))))</f>
      </c>
      <c r="T29" s="28">
        <v>8</v>
      </c>
      <c r="V29" s="20"/>
      <c r="W29" s="84" t="str">
        <f>IF(S30="Be kovos",S31,IF(S31="Be kovos",S30,IF(T30="","",IF(T30&lt;T31,S31,S30))))</f>
        <v>Gestas 1</v>
      </c>
      <c r="X29" s="15">
        <v>15</v>
      </c>
    </row>
    <row r="30" spans="11:23" ht="12.75">
      <c r="K30" s="35" t="s">
        <v>1</v>
      </c>
      <c r="N30" s="35" t="s">
        <v>2</v>
      </c>
      <c r="Q30" s="29"/>
      <c r="R30" s="25">
        <v>29</v>
      </c>
      <c r="S30" s="84" t="s">
        <v>78</v>
      </c>
      <c r="T30" s="15">
        <v>15</v>
      </c>
      <c r="U30" s="26"/>
      <c r="V30" s="20"/>
      <c r="W30" s="36" t="s">
        <v>17</v>
      </c>
    </row>
    <row r="31" spans="4:20" ht="12.75" customHeight="1">
      <c r="D31" s="125"/>
      <c r="E31" s="125"/>
      <c r="R31" s="25">
        <v>4</v>
      </c>
      <c r="S31" s="84" t="s">
        <v>77</v>
      </c>
      <c r="T31" s="15">
        <v>12</v>
      </c>
    </row>
    <row r="32" spans="4:5" ht="12.75">
      <c r="D32" s="125"/>
      <c r="E32" s="125"/>
    </row>
    <row r="33" spans="15:20" ht="12.75">
      <c r="O33" s="33"/>
      <c r="P33" s="33"/>
      <c r="S33" s="83">
        <f>IF(VLOOKUP(T33,'Play Schedule'!$A$2:$C$69,3,FALSE)="","",IF(ISBLANK(VLOOKUP(T33,'Play Schedule'!$A$2:$C$69,2,FALSE)),CONCATENATE("stalas ",VLOOKUP(T33,'Play Schedule'!$A$2:$C$69,3,FALSE)),CONCATENATE(TEXT(VLOOKUP(T33,'Play Schedule'!$A$2:$C$69,2,FALSE),"hh:mm")," - stalas ",VLOOKUP(T33,'Play Schedule'!$A$2:$C$69,3,FALSE))))</f>
      </c>
      <c r="T33" s="28">
        <v>9</v>
      </c>
    </row>
    <row r="34" spans="17:21" ht="12.75">
      <c r="Q34" s="24"/>
      <c r="R34" s="25">
        <v>3</v>
      </c>
      <c r="S34" s="84">
        <f>T(IF(ISNA(VLOOKUP(R34,Registration!$B$2:$C$33,2,FALSE)),"",VLOOKUP(R34,Registration!$B$2:$C$33,2,FALSE)))</f>
      </c>
      <c r="T34" s="15">
        <f>IF('Play Schedule'!F10="","",'Play Schedule'!F10)</f>
      </c>
      <c r="U34" s="26"/>
    </row>
    <row r="35" spans="11:24" ht="12.75">
      <c r="K35" s="83">
        <f>IF(VLOOKUP(L35,'Play Schedule'!$A$2:$C$69,3,FALSE)="","",IF(ISBLANK(VLOOKUP(L35,'Play Schedule'!$A$2:$C$69,2,FALSE)),CONCATENATE("stalas ",VLOOKUP(L35,'Play Schedule'!$A$2:$C$69,3,FALSE)),CONCATENATE(TEXT(VLOOKUP(L35,'Play Schedule'!$A$2:$C$69,2,FALSE),"hh:mm")," - stalas ",VLOOKUP(L35,'Play Schedule'!$A$2:$C$69,3,FALSE))))</f>
      </c>
      <c r="L35" s="27">
        <v>37</v>
      </c>
      <c r="N35" s="83">
        <f>IF(VLOOKUP(O35,'Play Schedule'!$A$2:$C$69,3,FALSE)="","",IF(ISBLANK(VLOOKUP(O35,'Play Schedule'!$A$2:$C$69,2,FALSE)),CONCATENATE("stalas ",VLOOKUP(O35,'Play Schedule'!$A$2:$C$69,3,FALSE)),CONCATENATE(TEXT(VLOOKUP(O35,'Play Schedule'!$A$2:$C$69,2,FALSE),"hh:mm")," - stalas ",VLOOKUP(O35,'Play Schedule'!$A$2:$C$69,3,FALSE))))</f>
      </c>
      <c r="O35" s="28">
        <v>29</v>
      </c>
      <c r="Q35" s="18"/>
      <c r="R35" s="25">
        <v>30</v>
      </c>
      <c r="S35" s="84" t="s">
        <v>76</v>
      </c>
      <c r="T35" s="15">
        <f>IF('Play Schedule'!G10="","",'Play Schedule'!G10)</f>
      </c>
      <c r="V35" s="20"/>
      <c r="W35" s="83">
        <v>1</v>
      </c>
      <c r="X35" s="27">
        <v>21</v>
      </c>
    </row>
    <row r="36" spans="10:25" ht="12.75">
      <c r="J36" s="56"/>
      <c r="K36" s="84">
        <f>IF(N36="Be kovos",N37,IF(N37="Be kovos",N36,IF(O37="","",IF(O37&gt;O36,N37,N36))))</f>
      </c>
      <c r="L36" s="15">
        <f>IF('Play Schedule'!F40="","",'Play Schedule'!F40)</f>
      </c>
      <c r="M36" s="29"/>
      <c r="N36" s="84">
        <f>IF(S34="Be kovos",S34,IF(S35="Be kovos",S35,IF(T34="","",IF(T34&gt;T35,S35,S34))))</f>
      </c>
      <c r="O36" s="15">
        <f>IF('Play Schedule'!F32="","",'Play Schedule'!F32)</f>
      </c>
      <c r="P36" s="30"/>
      <c r="Q36" s="20"/>
      <c r="V36" s="26"/>
      <c r="W36" s="84" t="s">
        <v>76</v>
      </c>
      <c r="X36" s="15">
        <v>15</v>
      </c>
      <c r="Y36" s="26"/>
    </row>
    <row r="37" spans="10:25" ht="12.75">
      <c r="J37" s="51" t="s">
        <v>18</v>
      </c>
      <c r="K37" s="84" t="str">
        <f>IF(X28="","",IF(X28&gt;X29,W29,W28))</f>
        <v>Tyla 4</v>
      </c>
      <c r="L37" s="15">
        <f>IF('Play Schedule'!G40="","",'Play Schedule'!G40)</f>
      </c>
      <c r="N37" s="84">
        <f>IF(S38="Be kovos",S38,IF(S39="Be kovos",S39,IF(T39="","",IF(T39&lt;T38,S39,S38))))</f>
      </c>
      <c r="O37" s="15">
        <f>IF('Play Schedule'!G32="","",'Play Schedule'!G32)</f>
      </c>
      <c r="P37" s="33"/>
      <c r="Q37" s="20"/>
      <c r="S37" s="83">
        <f>IF(VLOOKUP(T37,'Play Schedule'!$A$2:$C$69,3,FALSE)="","",IF(ISBLANK(VLOOKUP(T37,'Play Schedule'!$A$2:$C$69,2,FALSE)),CONCATENATE("stalas ",VLOOKUP(T37,'Play Schedule'!$A$2:$C$69,3,FALSE)),CONCATENATE(TEXT(VLOOKUP(T37,'Play Schedule'!$A$2:$C$69,2,FALSE),"hh:mm")," - stalas ",VLOOKUP(T37,'Play Schedule'!$A$2:$C$69,3,FALSE))))</f>
      </c>
      <c r="T37" s="28">
        <v>10</v>
      </c>
      <c r="V37" s="20"/>
      <c r="W37" s="84" t="s">
        <v>79</v>
      </c>
      <c r="X37" s="15">
        <v>10</v>
      </c>
      <c r="Y37" s="34"/>
    </row>
    <row r="38" spans="10:25" ht="12.75">
      <c r="J38" s="52"/>
      <c r="K38" s="35" t="s">
        <v>1</v>
      </c>
      <c r="N38" s="35" t="s">
        <v>2</v>
      </c>
      <c r="Q38" s="29"/>
      <c r="R38" s="25">
        <v>19</v>
      </c>
      <c r="S38" s="84">
        <f>T(IF(ISNA(VLOOKUP(R38,Registration!$B$2:$C$33,2,FALSE)),"",VLOOKUP(R38,Registration!$B$2:$C$33,2,FALSE)))</f>
      </c>
      <c r="T38" s="15">
        <f>IF('Play Schedule'!F11="","",'Play Schedule'!F11)</f>
      </c>
      <c r="U38" s="26"/>
      <c r="V38" s="20"/>
      <c r="W38" s="36" t="s">
        <v>19</v>
      </c>
      <c r="Y38" s="37"/>
    </row>
    <row r="39" spans="4:28" ht="12.75">
      <c r="D39" s="83">
        <f>IF(VLOOKUP(E39,'Play Schedule'!$A$2:$C$69,3,FALSE)="","",IF(ISBLANK(VLOOKUP(E39,'Play Schedule'!$A$2:$C$69,2,FALSE)),CONCATENATE("stalas ",VLOOKUP(E39,'Play Schedule'!$A$2:$C$69,3,FALSE)),CONCATENATE(TEXT(VLOOKUP(E39,'Play Schedule'!$A$2:$C$69,2,FALSE),"hh:mm")," - stalas ",VLOOKUP(E39,'Play Schedule'!$A$2:$C$69,3,FALSE))))</f>
      </c>
      <c r="E39" s="27">
        <v>51</v>
      </c>
      <c r="G39" s="83">
        <f>IF(VLOOKUP(H39,'Play Schedule'!$A$2:$C$69,3,FALSE)="","",IF(ISBLANK(VLOOKUP(H39,'Play Schedule'!$A$2:$C$69,2,FALSE)),CONCATENATE("stalas ",VLOOKUP(H39,'Play Schedule'!$A$2:$C$69,3,FALSE)),CONCATENATE(TEXT(VLOOKUP(H39,'Play Schedule'!$A$2:$C$69,2,FALSE),"hh:mm")," - stalas ",VLOOKUP(H39,'Play Schedule'!$A$2:$C$69,3,FALSE))))</f>
      </c>
      <c r="H39" s="28">
        <v>47</v>
      </c>
      <c r="J39" s="52"/>
      <c r="R39" s="25">
        <v>14</v>
      </c>
      <c r="S39" s="84" t="s">
        <v>79</v>
      </c>
      <c r="T39" s="15">
        <f>IF('Play Schedule'!G11="","",'Play Schedule'!G11)</f>
      </c>
      <c r="Y39" s="37"/>
      <c r="AA39" s="83">
        <f>IF(VLOOKUP(AB39,'Play Schedule'!$A$2:$C$69,3,FALSE)="","",IF(ISBLANK(VLOOKUP(AB39,'Play Schedule'!$A$2:$C$69,2,FALSE)),CONCATENATE("stalas ",VLOOKUP(AB39,'Play Schedule'!$A$2:$C$69,3,FALSE)),CONCATENATE(TEXT(VLOOKUP(AB39,'Play Schedule'!$A$2:$C$69,2,FALSE),"hh:mm")," - stalas ",VLOOKUP(AB39,'Play Schedule'!$A$2:$C$69,3,FALSE))))</f>
      </c>
      <c r="AB39" s="38">
        <v>43</v>
      </c>
    </row>
    <row r="40" spans="3:29" ht="12.75">
      <c r="C40" s="61"/>
      <c r="D40" s="84">
        <f>IF(H40="","",IF(H40&lt;H41,G41,G40))</f>
      </c>
      <c r="E40" s="15">
        <f>IF('Play Schedule'!F56="","",'Play Schedule'!F56)</f>
      </c>
      <c r="F40" s="29"/>
      <c r="G40" s="84">
        <f>IF(K36="Be kovos",K37,IF(K37="Be kovos",K36,IF(L37="","",IF(L37&gt;L36,K37,K36))))</f>
      </c>
      <c r="H40" s="15">
        <f>IF('Play Schedule'!F52="","",'Play Schedule'!F52)</f>
      </c>
      <c r="I40" s="24"/>
      <c r="J40" s="52"/>
      <c r="Y40" s="37"/>
      <c r="Z40" s="39"/>
      <c r="AA40" s="84" t="str">
        <f>IF(X36="","",IF(X36&lt;X37,W37,W36))</f>
        <v>Šermukšnis 1</v>
      </c>
      <c r="AB40" s="15">
        <v>11</v>
      </c>
      <c r="AC40" s="26"/>
    </row>
    <row r="41" spans="2:29" ht="12.75">
      <c r="B41" s="37"/>
      <c r="C41" s="59" t="s">
        <v>20</v>
      </c>
      <c r="D41" s="84" t="str">
        <f>IF(AB56="","",IF(AB56&gt;AB57,AA57,AA56))</f>
        <v>Gestas 8</v>
      </c>
      <c r="E41" s="15">
        <f>IF('Play Schedule'!G56="","",'Play Schedule'!G56)</f>
      </c>
      <c r="G41" s="84">
        <f>IF(K44="Be kovos",K45,IF(K45="Be kovos",K44,IF(L45="","",IF(L45&gt;L44,K45,K44))))</f>
      </c>
      <c r="H41" s="15">
        <f>IF('Play Schedule'!G52="","",'Play Schedule'!G52)</f>
      </c>
      <c r="J41" s="52"/>
      <c r="O41" s="33"/>
      <c r="P41" s="33"/>
      <c r="S41" s="83">
        <f>IF(VLOOKUP(T41,'Play Schedule'!$A$2:$C$69,3,FALSE)="","",IF(ISBLANK(VLOOKUP(T41,'Play Schedule'!$A$2:$C$69,2,FALSE)),CONCATENATE("stalas ",VLOOKUP(T41,'Play Schedule'!$A$2:$C$69,3,FALSE)),CONCATENATE(TEXT(VLOOKUP(T41,'Play Schedule'!$A$2:$C$69,2,FALSE),"hh:mm")," - stalas ",VLOOKUP(T41,'Play Schedule'!$A$2:$C$69,3,FALSE))))</f>
      </c>
      <c r="T41" s="28">
        <v>11</v>
      </c>
      <c r="Y41" s="37"/>
      <c r="AA41" s="84" t="str">
        <f>IF(X44="","",IF(X44&lt;X45,W45,W44))</f>
        <v>Tyla 3</v>
      </c>
      <c r="AB41" s="15">
        <v>15</v>
      </c>
      <c r="AC41" s="34"/>
    </row>
    <row r="42" spans="2:29" ht="12.75">
      <c r="B42" s="37"/>
      <c r="D42" s="35" t="s">
        <v>5</v>
      </c>
      <c r="G42" s="35" t="s">
        <v>6</v>
      </c>
      <c r="J42" s="52"/>
      <c r="Q42" s="24"/>
      <c r="R42" s="25">
        <v>11</v>
      </c>
      <c r="S42" s="84" t="s">
        <v>80</v>
      </c>
      <c r="T42" s="15">
        <v>7</v>
      </c>
      <c r="U42" s="26"/>
      <c r="Y42" s="37"/>
      <c r="AA42" s="36" t="s">
        <v>29</v>
      </c>
      <c r="AC42" s="37"/>
    </row>
    <row r="43" spans="2:29" ht="12.75">
      <c r="B43" s="37"/>
      <c r="J43" s="52"/>
      <c r="K43" s="83">
        <f>IF(VLOOKUP(L43,'Play Schedule'!$A$2:$C$69,3,FALSE)="","",IF(ISBLANK(VLOOKUP(L43,'Play Schedule'!$A$2:$C$69,2,FALSE)),CONCATENATE("stalas ",VLOOKUP(L43,'Play Schedule'!$A$2:$C$69,3,FALSE)),CONCATENATE(TEXT(VLOOKUP(L43,'Play Schedule'!$A$2:$C$69,2,FALSE),"hh:mm")," - stalas ",VLOOKUP(L43,'Play Schedule'!$A$2:$C$69,3,FALSE))))</f>
      </c>
      <c r="L43" s="27">
        <v>38</v>
      </c>
      <c r="N43" s="83">
        <f>IF(VLOOKUP(O43,'Play Schedule'!$A$2:$C$69,3,FALSE)="","",IF(ISBLANK(VLOOKUP(O43,'Play Schedule'!$A$2:$C$69,2,FALSE)),CONCATENATE("stalas ",VLOOKUP(O43,'Play Schedule'!$A$2:$C$69,3,FALSE)),CONCATENATE(TEXT(VLOOKUP(O43,'Play Schedule'!$A$2:$C$69,2,FALSE),"hh:mm")," - stalas ",VLOOKUP(O43,'Play Schedule'!$A$2:$C$69,3,FALSE))))</f>
      </c>
      <c r="O43" s="28">
        <v>30</v>
      </c>
      <c r="Q43" s="18"/>
      <c r="R43" s="25">
        <v>22</v>
      </c>
      <c r="S43" s="84" t="s">
        <v>81</v>
      </c>
      <c r="T43" s="15">
        <v>15</v>
      </c>
      <c r="V43" s="20"/>
      <c r="W43" s="83">
        <f>IF(VLOOKUP(X43,'Play Schedule'!$A$2:$C$69,3,FALSE)="","",IF(ISBLANK(VLOOKUP(X43,'Play Schedule'!$A$2:$C$69,2,FALSE)),CONCATENATE("stalas ",VLOOKUP(X43,'Play Schedule'!$A$2:$C$69,3,FALSE)),CONCATENATE(TEXT(VLOOKUP(X43,'Play Schedule'!$A$2:$C$69,2,FALSE),"hh:mm")," - stalas ",VLOOKUP(X43,'Play Schedule'!$A$2:$C$69,3,FALSE))))</f>
      </c>
      <c r="X43" s="27">
        <v>22</v>
      </c>
      <c r="Y43" s="37"/>
      <c r="AC43" s="37"/>
    </row>
    <row r="44" spans="2:29" ht="12.75">
      <c r="B44" s="37"/>
      <c r="J44" s="53"/>
      <c r="K44" s="84">
        <f>IF(N44="Be kovos",N45,IF(N45="Be kovos",N44,IF(O45="","",IF(O45&gt;O44,N45,N44))))</f>
      </c>
      <c r="L44" s="15">
        <f>IF('Play Schedule'!F41="","",'Play Schedule'!F41)</f>
      </c>
      <c r="M44" s="29"/>
      <c r="N44" s="84" t="str">
        <f>IF(S42="Be kovos",S42,IF(S43="Be kovos",S43,IF(T42="","",IF(T42&gt;T43,S43,S42))))</f>
        <v>Gestas 5</v>
      </c>
      <c r="O44" s="15">
        <f>IF('Play Schedule'!F33="","",'Play Schedule'!F33)</f>
      </c>
      <c r="P44" s="30"/>
      <c r="Q44" s="20"/>
      <c r="V44" s="26"/>
      <c r="W44" s="84" t="str">
        <f>IF(S42="Be kovos",S43,IF(S43="Be kovos",S42,IF(T42="","",IF(T42&lt;T43,S43,S42))))</f>
        <v>Gestas 6</v>
      </c>
      <c r="X44" s="15">
        <v>11</v>
      </c>
      <c r="Y44" s="29"/>
      <c r="AC44" s="37"/>
    </row>
    <row r="45" spans="2:29" ht="12.75">
      <c r="B45" s="37"/>
      <c r="J45" s="54" t="s">
        <v>22</v>
      </c>
      <c r="K45" s="84">
        <f>IF(X20="","",IF(X20&gt;X21,W21,W20))</f>
      </c>
      <c r="L45" s="15">
        <f>IF('Play Schedule'!G41="","",'Play Schedule'!G41)</f>
      </c>
      <c r="N45" s="84">
        <f>IF(S46="Be kovos",S46,IF(S47="Be kovos",S47,IF(T47="","",IF(T47&lt;T46,S47,S46))))</f>
      </c>
      <c r="O45" s="15">
        <f>IF('Play Schedule'!G33="","",'Play Schedule'!G33)</f>
      </c>
      <c r="P45" s="33"/>
      <c r="Q45" s="20"/>
      <c r="S45" s="83">
        <f>IF(VLOOKUP(T45,'Play Schedule'!$A$2:$C$69,3,FALSE)="","",IF(ISBLANK(VLOOKUP(T45,'Play Schedule'!$A$2:$C$69,2,FALSE)),CONCATENATE("stalas ",VLOOKUP(T45,'Play Schedule'!$A$2:$C$69,3,FALSE)),CONCATENATE(TEXT(VLOOKUP(T45,'Play Schedule'!$A$2:$C$69,2,FALSE),"hh:mm")," - stalas ",VLOOKUP(T45,'Play Schedule'!$A$2:$C$69,3,FALSE))))</f>
      </c>
      <c r="T45" s="28">
        <v>12</v>
      </c>
      <c r="V45" s="20"/>
      <c r="W45" s="84" t="s">
        <v>82</v>
      </c>
      <c r="X45" s="15">
        <v>15</v>
      </c>
      <c r="AC45" s="37"/>
    </row>
    <row r="46" spans="1:31" ht="12.75">
      <c r="A46" s="14">
        <f>IF(E40="","",IF(E40&lt;E41,D41,D40))</f>
      </c>
      <c r="B46" s="37"/>
      <c r="K46" s="35" t="s">
        <v>1</v>
      </c>
      <c r="N46" s="35" t="s">
        <v>2</v>
      </c>
      <c r="Q46" s="26"/>
      <c r="R46" s="25">
        <v>27</v>
      </c>
      <c r="S46" s="84" t="s">
        <v>82</v>
      </c>
      <c r="T46" s="15">
        <f>IF('Play Schedule'!F13="","",'Play Schedule'!F13)</f>
      </c>
      <c r="U46" s="26"/>
      <c r="V46" s="20"/>
      <c r="W46" s="36" t="s">
        <v>23</v>
      </c>
      <c r="AC46" s="37"/>
      <c r="AE46" s="40" t="s">
        <v>24</v>
      </c>
    </row>
    <row r="47" spans="2:32" ht="12.75">
      <c r="B47" s="42"/>
      <c r="R47" s="25">
        <v>6</v>
      </c>
      <c r="S47" s="84">
        <f>T(IF(ISNA(VLOOKUP(R47,Registration!$B$2:$C$33,2,FALSE)),"",VLOOKUP(R47,Registration!$B$2:$C$33,2,FALSE)))</f>
      </c>
      <c r="T47" s="15">
        <f>IF('Play Schedule'!G13="","",'Play Schedule'!G13)</f>
      </c>
      <c r="AC47" s="37"/>
      <c r="AE47" s="14" t="str">
        <f>IF(AB40="","",IF(AB40&lt;AB41,AA41,AA40))</f>
        <v>Tyla 3</v>
      </c>
      <c r="AF47" s="21">
        <v>10</v>
      </c>
    </row>
    <row r="48" spans="2:31" ht="12.75">
      <c r="B48" s="29"/>
      <c r="AC48" s="37"/>
      <c r="AD48" s="29"/>
      <c r="AE48" s="19"/>
    </row>
    <row r="49" spans="2:31" ht="12.75">
      <c r="B49" s="42"/>
      <c r="O49" s="33"/>
      <c r="P49" s="33"/>
      <c r="S49" s="83">
        <f>IF(VLOOKUP(T49,'Play Schedule'!$A$2:$C$69,3,FALSE)="","",IF(ISBLANK(VLOOKUP(T49,'Play Schedule'!$A$2:$C$69,2,FALSE)),CONCATENATE("stalas ",VLOOKUP(T49,'Play Schedule'!$A$2:$C$69,3,FALSE)),CONCATENATE(TEXT(VLOOKUP(T49,'Play Schedule'!$A$2:$C$69,2,FALSE),"hh:mm")," - stalas ",VLOOKUP(T49,'Play Schedule'!$A$2:$C$69,3,FALSE))))</f>
      </c>
      <c r="T49" s="28">
        <v>13</v>
      </c>
      <c r="AC49" s="37"/>
      <c r="AD49" s="42"/>
      <c r="AE49" s="40" t="s">
        <v>25</v>
      </c>
    </row>
    <row r="50" spans="2:32" ht="12.75">
      <c r="B50" s="42"/>
      <c r="Q50" s="24"/>
      <c r="R50" s="25">
        <v>7</v>
      </c>
      <c r="S50" s="84" t="s">
        <v>83</v>
      </c>
      <c r="T50" s="15">
        <v>15</v>
      </c>
      <c r="U50" s="26"/>
      <c r="AC50" s="37"/>
      <c r="AE50" s="14" t="str">
        <f>IF(AB56="","",IF(AB56&lt;AB57,AA57,AA56))</f>
        <v>Gestas 2</v>
      </c>
      <c r="AF50" s="21">
        <v>15</v>
      </c>
    </row>
    <row r="51" spans="1:29" ht="12.75">
      <c r="A51" s="14">
        <f>IF(E56="","",IF(E56&lt;E57,D57,D56))</f>
      </c>
      <c r="B51" s="37"/>
      <c r="K51" s="83">
        <f>IF(VLOOKUP(L51,'Play Schedule'!$A$2:$C$69,3,FALSE)="","",IF(ISBLANK(VLOOKUP(L51,'Play Schedule'!$A$2:$C$69,2,FALSE)),CONCATENATE("stalas ",VLOOKUP(L51,'Play Schedule'!$A$2:$C$69,3,FALSE)),CONCATENATE(TEXT(VLOOKUP(L51,'Play Schedule'!$A$2:$C$69,2,FALSE),"hh:mm")," - stalas ",VLOOKUP(L51,'Play Schedule'!$A$2:$C$69,3,FALSE))))</f>
      </c>
      <c r="L51" s="27">
        <v>39</v>
      </c>
      <c r="N51" s="83">
        <f>IF(VLOOKUP(O51,'Play Schedule'!$A$2:$C$69,3,FALSE)="","",IF(ISBLANK(VLOOKUP(O51,'Play Schedule'!$A$2:$C$69,2,FALSE)),CONCATENATE("stalas ",VLOOKUP(O51,'Play Schedule'!$A$2:$C$69,3,FALSE)),CONCATENATE(TEXT(VLOOKUP(O51,'Play Schedule'!$A$2:$C$69,2,FALSE),"hh:mm")," - stalas ",VLOOKUP(O51,'Play Schedule'!$A$2:$C$69,3,FALSE))))</f>
      </c>
      <c r="O51" s="28">
        <v>31</v>
      </c>
      <c r="Q51" s="18"/>
      <c r="R51" s="25">
        <v>26</v>
      </c>
      <c r="S51" s="84" t="s">
        <v>84</v>
      </c>
      <c r="T51" s="15">
        <v>3</v>
      </c>
      <c r="V51" s="20"/>
      <c r="W51" s="83">
        <f>IF(VLOOKUP(X51,'Play Schedule'!$A$2:$C$69,3,FALSE)="","",IF(ISBLANK(VLOOKUP(X51,'Play Schedule'!$A$2:$C$69,2,FALSE)),CONCATENATE("stalas ",VLOOKUP(X51,'Play Schedule'!$A$2:$C$69,3,FALSE)),CONCATENATE(TEXT(VLOOKUP(X51,'Play Schedule'!$A$2:$C$69,2,FALSE),"hh:mm")," - stalas ",VLOOKUP(X51,'Play Schedule'!$A$2:$C$69,3,FALSE))))</f>
      </c>
      <c r="X51" s="27">
        <v>23</v>
      </c>
      <c r="AC51" s="37"/>
    </row>
    <row r="52" spans="2:29" ht="12.75">
      <c r="B52" s="37"/>
      <c r="J52" s="56"/>
      <c r="K52" s="84">
        <f>IF(N52="Be kovos",N53,IF(N53="Be kovos",N52,IF(O53="","",IF(O53&gt;O52,N53,N52))))</f>
      </c>
      <c r="L52" s="15">
        <f>IF('Play Schedule'!F42="","",'Play Schedule'!F42)</f>
      </c>
      <c r="M52" s="29"/>
      <c r="N52" s="84" t="str">
        <f>IF(S50="Be kovos",S50,IF(S51="Be kovos",S51,IF(T50="","",IF(T50&gt;T51,S51,S50))))</f>
        <v>Gestas 3</v>
      </c>
      <c r="O52" s="15">
        <f>IF('Play Schedule'!F34="","",'Play Schedule'!F34)</f>
      </c>
      <c r="P52" s="30"/>
      <c r="Q52" s="20"/>
      <c r="V52" s="26"/>
      <c r="W52" s="84" t="str">
        <f>IF(S50="Be kovos",S51,IF(S51="Be kovos",S50,IF(T50="","",IF(T50&lt;T51,S51,S50))))</f>
        <v>Gestas 2</v>
      </c>
      <c r="X52" s="15">
        <v>15</v>
      </c>
      <c r="Y52" s="26"/>
      <c r="AC52" s="37"/>
    </row>
    <row r="53" spans="2:29" ht="12.75">
      <c r="B53" s="37"/>
      <c r="J53" s="51" t="s">
        <v>26</v>
      </c>
      <c r="K53" s="84" t="str">
        <f>IF(X12="","",IF(X12&gt;X13,W13,W12))</f>
        <v>Tyla 1</v>
      </c>
      <c r="L53" s="15">
        <f>IF('Play Schedule'!G42="","",'Play Schedule'!G42)</f>
      </c>
      <c r="N53" s="84">
        <f>IF(S54="Be kovos",S54,IF(S55="Be kovos",S55,IF(T55="","",IF(T55&lt;T54,S55,S54))))</f>
      </c>
      <c r="O53" s="15">
        <f>IF('Play Schedule'!G34="","",'Play Schedule'!G34)</f>
      </c>
      <c r="P53" s="33"/>
      <c r="Q53" s="20"/>
      <c r="S53" s="83">
        <f>IF(VLOOKUP(T53,'Play Schedule'!$A$2:$C$69,3,FALSE)="","",IF(ISBLANK(VLOOKUP(T53,'Play Schedule'!$A$2:$C$69,2,FALSE)),CONCATENATE("stalas ",VLOOKUP(T53,'Play Schedule'!$A$2:$C$69,3,FALSE)),CONCATENATE(TEXT(VLOOKUP(T53,'Play Schedule'!$A$2:$C$69,2,FALSE),"hh:mm")," - stalas ",VLOOKUP(T53,'Play Schedule'!$A$2:$C$69,3,FALSE))))</f>
      </c>
      <c r="T53" s="28">
        <v>14</v>
      </c>
      <c r="V53" s="20"/>
      <c r="W53" s="84" t="s">
        <v>88</v>
      </c>
      <c r="X53" s="15">
        <v>6</v>
      </c>
      <c r="Y53" s="34"/>
      <c r="AC53" s="37"/>
    </row>
    <row r="54" spans="2:29" ht="12.75">
      <c r="B54" s="37"/>
      <c r="J54" s="52"/>
      <c r="K54" s="35" t="s">
        <v>1</v>
      </c>
      <c r="N54" s="35" t="s">
        <v>2</v>
      </c>
      <c r="Q54" s="29"/>
      <c r="R54" s="25">
        <v>23</v>
      </c>
      <c r="S54" s="84" t="s">
        <v>85</v>
      </c>
      <c r="T54" s="15">
        <f>IF('Play Schedule'!F15="","",'Play Schedule'!F15)</f>
      </c>
      <c r="U54" s="26"/>
      <c r="V54" s="20"/>
      <c r="W54" s="36" t="s">
        <v>27</v>
      </c>
      <c r="Y54" s="37"/>
      <c r="AC54" s="37"/>
    </row>
    <row r="55" spans="2:29" ht="12.75">
      <c r="B55" s="37"/>
      <c r="D55" s="83">
        <f>IF(VLOOKUP(E55,'Play Schedule'!$A$2:$C$69,3,FALSE)="","",IF(ISBLANK(VLOOKUP(E55,'Play Schedule'!$A$2:$C$69,2,FALSE)),CONCATENATE("stalas ",VLOOKUP(E55,'Play Schedule'!$A$2:$C$69,3,FALSE)),CONCATENATE(TEXT(VLOOKUP(E55,'Play Schedule'!$A$2:$C$69,2,FALSE),"hh:mm")," - stalas ",VLOOKUP(E55,'Play Schedule'!$A$2:$C$69,3,FALSE))))</f>
      </c>
      <c r="E55" s="27">
        <v>52</v>
      </c>
      <c r="G55" s="83">
        <f>IF(VLOOKUP(H55,'Play Schedule'!$A$2:$C$69,3,FALSE)="","",IF(ISBLANK(VLOOKUP(H55,'Play Schedule'!$A$2:$C$69,2,FALSE)),CONCATENATE("stalas ",VLOOKUP(H55,'Play Schedule'!$A$2:$C$69,3,FALSE)),CONCATENATE(TEXT(VLOOKUP(H55,'Play Schedule'!$A$2:$C$69,2,FALSE),"hh:mm")," - stalas ",VLOOKUP(H55,'Play Schedule'!$A$2:$C$69,3,FALSE))))</f>
      </c>
      <c r="H55" s="28">
        <v>48</v>
      </c>
      <c r="J55" s="52"/>
      <c r="R55" s="25">
        <v>10</v>
      </c>
      <c r="S55" s="84">
        <f>T(IF(ISNA(VLOOKUP(R55,Registration!$B$2:$C$33,2,FALSE)),"",VLOOKUP(R55,Registration!$B$2:$C$33,2,FALSE)))</f>
      </c>
      <c r="T55" s="15">
        <f>IF('Play Schedule'!G15="","",'Play Schedule'!G15)</f>
      </c>
      <c r="Y55" s="37"/>
      <c r="AA55" s="83">
        <f>IF(VLOOKUP(AB55,'Play Schedule'!$A$2:$C$69,3,FALSE)="","",IF(ISBLANK(VLOOKUP(AB55,'Play Schedule'!$A$2:$C$69,2,FALSE)),CONCATENATE("stalas ",VLOOKUP(AB55,'Play Schedule'!$A$2:$C$69,3,FALSE)),CONCATENATE(TEXT(VLOOKUP(AB55,'Play Schedule'!$A$2:$C$69,2,FALSE),"hh:mm")," - stalas ",VLOOKUP(AB55,'Play Schedule'!$A$2:$C$69,3,FALSE))))</f>
      </c>
      <c r="AB55" s="38">
        <v>44</v>
      </c>
      <c r="AC55" s="37"/>
    </row>
    <row r="56" spans="2:29" ht="12.75">
      <c r="B56" s="37"/>
      <c r="C56" s="61"/>
      <c r="D56" s="84">
        <f>IF(H56="","",IF(H56&lt;H57,G57,G56))</f>
      </c>
      <c r="E56" s="15">
        <f>IF('Play Schedule'!F57="","",'Play Schedule'!F57)</f>
      </c>
      <c r="F56" s="29"/>
      <c r="G56" s="84">
        <f>IF(K52="Be kovos",K53,IF(K53="Be kovos",K52,IF(L53="","",IF(L53&gt;L52,K53,K52))))</f>
      </c>
      <c r="H56" s="15">
        <f>IF('Play Schedule'!F53="","",'Play Schedule'!F53)</f>
      </c>
      <c r="I56" s="24"/>
      <c r="J56" s="52"/>
      <c r="Y56" s="37"/>
      <c r="Z56" s="39"/>
      <c r="AA56" s="84" t="str">
        <f>IF(X52="","",IF(X52&lt;X53,W53,W52))</f>
        <v>Gestas 2</v>
      </c>
      <c r="AB56" s="15">
        <v>15</v>
      </c>
      <c r="AC56" s="29"/>
    </row>
    <row r="57" spans="3:28" ht="12.75">
      <c r="C57" s="59" t="s">
        <v>28</v>
      </c>
      <c r="D57" s="84" t="str">
        <f>IF(AB40="","",IF(AB40&gt;AB41,AA41,AA40))</f>
        <v>Šermukšnis 1</v>
      </c>
      <c r="E57" s="15">
        <f>IF('Play Schedule'!G57="","",'Play Schedule'!G57)</f>
      </c>
      <c r="G57" s="84">
        <f>IF(K60="Be kovos",K61,IF(K61="Be kovos",K60,IF(L61="","",IF(L61&gt;L60,K61,K60))))</f>
      </c>
      <c r="H57" s="15">
        <f>IF('Play Schedule'!G53="","",'Play Schedule'!G53)</f>
      </c>
      <c r="J57" s="52"/>
      <c r="O57" s="33"/>
      <c r="P57" s="33"/>
      <c r="S57" s="83">
        <f>IF(VLOOKUP(T57,'Play Schedule'!$A$2:$C$69,3,FALSE)="","",IF(ISBLANK(VLOOKUP(T57,'Play Schedule'!$A$2:$C$69,2,FALSE)),CONCATENATE("stalas ",VLOOKUP(T57,'Play Schedule'!$A$2:$C$69,3,FALSE)),CONCATENATE(TEXT(VLOOKUP(T57,'Play Schedule'!$A$2:$C$69,2,FALSE),"hh:mm")," - stalas ",VLOOKUP(T57,'Play Schedule'!$A$2:$C$69,3,FALSE))))</f>
      </c>
      <c r="T57" s="28">
        <v>15</v>
      </c>
      <c r="Y57" s="37"/>
      <c r="AA57" s="84" t="s">
        <v>86</v>
      </c>
      <c r="AB57" s="15">
        <v>11</v>
      </c>
    </row>
    <row r="58" spans="4:27" ht="12.75">
      <c r="D58" s="35" t="s">
        <v>5</v>
      </c>
      <c r="G58" s="35" t="s">
        <v>6</v>
      </c>
      <c r="J58" s="52"/>
      <c r="Q58" s="24"/>
      <c r="R58" s="25">
        <v>15</v>
      </c>
      <c r="S58" s="84">
        <f>T(IF(ISNA(VLOOKUP(R58,Registration!$B$2:$C$33,2,FALSE)),"",VLOOKUP(R58,Registration!$B$2:$C$33,2,FALSE)))</f>
      </c>
      <c r="T58" s="15">
        <f>IF('Play Schedule'!F16="","",'Play Schedule'!F16)</f>
      </c>
      <c r="U58" s="26"/>
      <c r="Y58" s="37"/>
      <c r="AA58" s="36" t="s">
        <v>21</v>
      </c>
    </row>
    <row r="59" spans="10:25" ht="12.75">
      <c r="J59" s="52"/>
      <c r="K59" s="83">
        <f>IF(VLOOKUP(L59,'Play Schedule'!$A$2:$C$69,3,FALSE)="","",IF(ISBLANK(VLOOKUP(L59,'Play Schedule'!$A$2:$C$69,2,FALSE)),CONCATENATE("stalas ",VLOOKUP(L59,'Play Schedule'!$A$2:$C$69,3,FALSE)),CONCATENATE(TEXT(VLOOKUP(L59,'Play Schedule'!$A$2:$C$69,2,FALSE),"hh:mm")," - stalas ",VLOOKUP(L59,'Play Schedule'!$A$2:$C$69,3,FALSE))))</f>
      </c>
      <c r="L59" s="27">
        <v>40</v>
      </c>
      <c r="N59" s="83">
        <f>IF(VLOOKUP(O59,'Play Schedule'!$A$2:$C$69,3,FALSE)="","",IF(ISBLANK(VLOOKUP(O59,'Play Schedule'!$A$2:$C$69,2,FALSE)),CONCATENATE("stalas ",VLOOKUP(O59,'Play Schedule'!$A$2:$C$69,3,FALSE)),CONCATENATE(TEXT(VLOOKUP(O59,'Play Schedule'!$A$2:$C$69,2,FALSE),"hh:mm")," - stalas ",VLOOKUP(O59,'Play Schedule'!$A$2:$C$69,3,FALSE))))</f>
      </c>
      <c r="O59" s="28">
        <v>32</v>
      </c>
      <c r="Q59" s="18"/>
      <c r="R59" s="25">
        <v>18</v>
      </c>
      <c r="S59" s="84">
        <f>T(IF(ISNA(VLOOKUP(R59,Registration!$B$2:$C$33,2,FALSE)),"",VLOOKUP(R59,Registration!$B$2:$C$33,2,FALSE)))</f>
      </c>
      <c r="T59" s="15">
        <f>IF('Play Schedule'!G16="","",'Play Schedule'!G16)</f>
      </c>
      <c r="V59" s="20"/>
      <c r="W59" s="83">
        <f>IF(VLOOKUP(X59,'Play Schedule'!$A$2:$C$69,3,FALSE)="","",IF(ISBLANK(VLOOKUP(X59,'Play Schedule'!$A$2:$C$69,2,FALSE)),CONCATENATE("stalas ",VLOOKUP(X59,'Play Schedule'!$A$2:$C$69,3,FALSE)),CONCATENATE(TEXT(VLOOKUP(X59,'Play Schedule'!$A$2:$C$69,2,FALSE),"hh:mm")," - stalas ",VLOOKUP(X59,'Play Schedule'!$A$2:$C$69,3,FALSE))))</f>
      </c>
      <c r="X59" s="27">
        <v>24</v>
      </c>
      <c r="Y59" s="37"/>
    </row>
    <row r="60" spans="10:25" ht="12.75">
      <c r="J60" s="53"/>
      <c r="K60" s="84">
        <f>IF(N60="Be kovos",N61,IF(N61="Be kovos",N60,IF(O61="","",IF(O61&gt;O60,N61,N60))))</f>
      </c>
      <c r="L60" s="15">
        <f>IF('Play Schedule'!F43="","",'Play Schedule'!F43)</f>
      </c>
      <c r="M60" s="29"/>
      <c r="N60" s="84">
        <f>IF(S58="Be kovos",S58,IF(S59="Be kovos",S59,IF(T58="","",IF(T58&gt;T59,S59,S58))))</f>
      </c>
      <c r="O60" s="15">
        <f>IF('Play Schedule'!F35="","",'Play Schedule'!F35)</f>
      </c>
      <c r="P60" s="30"/>
      <c r="Q60" s="20"/>
      <c r="V60" s="26"/>
      <c r="W60" s="84">
        <f>IF(S58="Be kovos",S59,IF(S59="Be kovos",S58,IF(T58="","",IF(T58&lt;T59,S59,S58))))</f>
      </c>
      <c r="X60" s="15">
        <f>IF('Play Schedule'!F26="","",'Play Schedule'!F26)</f>
      </c>
      <c r="Y60" s="29"/>
    </row>
    <row r="61" spans="10:24" ht="12.75">
      <c r="J61" s="54" t="s">
        <v>30</v>
      </c>
      <c r="K61" s="84" t="str">
        <f>IF(X4="","",IF(X4&gt;X5,W5,W4))</f>
        <v>Tyla 2</v>
      </c>
      <c r="L61" s="15">
        <f>IF('Play Schedule'!G43="","",'Play Schedule'!G43)</f>
      </c>
      <c r="N61" s="84" t="str">
        <f>IF(S62="Be kovos",S62,IF(S63="Be kovos",S63,IF(T63="","",IF(T63&lt;T62,S63,S62))))</f>
        <v>Be kovos</v>
      </c>
      <c r="O61" s="15">
        <f>IF('Play Schedule'!G35="","",'Play Schedule'!G35)</f>
      </c>
      <c r="P61" s="33"/>
      <c r="Q61" s="20"/>
      <c r="S61" s="83">
        <f>IF(VLOOKUP(T61,'Play Schedule'!$A$2:$C$69,3,FALSE)="","",IF(ISBLANK(VLOOKUP(T61,'Play Schedule'!$A$2:$C$69,2,FALSE)),CONCATENATE("stalas ",VLOOKUP(T61,'Play Schedule'!$A$2:$C$69,3,FALSE)),CONCATENATE(TEXT(VLOOKUP(T61,'Play Schedule'!$A$2:$C$69,2,FALSE),"hh:mm")," - stalas ",VLOOKUP(T61,'Play Schedule'!$A$2:$C$69,3,FALSE))))</f>
      </c>
      <c r="T61" s="28">
        <v>16</v>
      </c>
      <c r="V61" s="20"/>
      <c r="W61" s="84" t="str">
        <f>IF(S62="Be kovos",S63,IF(S63="Be kovos",S62,IF(T62="","",IF(T62&lt;T63,S63,S62))))</f>
        <v>Gestas 8</v>
      </c>
      <c r="X61" s="15">
        <f>IF('Play Schedule'!G26="","",'Play Schedule'!G26)</f>
      </c>
    </row>
    <row r="62" spans="11:23" ht="12.75">
      <c r="K62" s="35" t="s">
        <v>1</v>
      </c>
      <c r="N62" s="35" t="s">
        <v>2</v>
      </c>
      <c r="Q62" s="29"/>
      <c r="R62" s="25">
        <v>31</v>
      </c>
      <c r="S62" s="84" t="str">
        <f>T(IF(ISNA(VLOOKUP(R62,Registration!$B$2:$C$33,2,FALSE)),"",VLOOKUP(R62,Registration!$B$2:$C$33,2,FALSE)))</f>
        <v>Be kovos</v>
      </c>
      <c r="T62" s="15">
        <f>IF('Play Schedule'!F17="","",'Play Schedule'!F17)</f>
      </c>
      <c r="U62" s="26"/>
      <c r="V62" s="20"/>
      <c r="W62" s="36" t="s">
        <v>31</v>
      </c>
    </row>
    <row r="63" spans="18:23" ht="12.75">
      <c r="R63" s="25">
        <v>2</v>
      </c>
      <c r="S63" s="84" t="s">
        <v>86</v>
      </c>
      <c r="T63" s="15">
        <f>IF('Play Schedule'!G17="","",'Play Schedule'!G17)</f>
      </c>
      <c r="W63" s="43"/>
    </row>
  </sheetData>
  <sheetProtection formatCells="0" formatColumns="0" formatRows="0" insertColumns="0" insertRows="0" insertHyperlinks="0" deleteColumns="0" deleteRows="0" sort="0" autoFilter="0" pivotTables="0"/>
  <mergeCells count="1">
    <mergeCell ref="D31:E32"/>
  </mergeCells>
  <conditionalFormatting sqref="D8 S58 S2 S6 S10 S14 S18 S22 S26 S30 S34 S38 S42 S46 S50 S54 W4 W12 W20 W28 W36 W44 W52 W60 AA56 AA40 AA24 AA8 N4 K4 N12 K12 N20 K20 N28 K28 N36 K36 N44 K44 N52 K52 N60 K60 G56 D56 G40 D40 G24 D24 G8 S62">
    <cfRule type="expression" priority="1" dxfId="1" stopIfTrue="1">
      <formula>OR(D2="Be kovos",E2&lt;E3)</formula>
    </cfRule>
  </conditionalFormatting>
  <conditionalFormatting sqref="D9 G9 D25 G25 D41 G41 D57 G57 K61 N61 K53 N53 K45 N45 K37 N37 W5 W13 W21 W29 W37 W45 W53 W61 AA57 AA41 AA25 AA9 N5 K5 N13 K13 N21 K21 N29 K29 S3 S7 S11 S15 S19 S23 S27 S31 S35 S39 S43 S47 S51 S55 S59 S63">
    <cfRule type="expression" priority="2" dxfId="2" stopIfTrue="1">
      <formula>OR(D3="Be kovos",E3&lt;E2)</formula>
    </cfRule>
  </conditionalFormatting>
  <printOptions/>
  <pageMargins left="0.4330708661417323" right="0.5118110236220472" top="0.7086614173228347" bottom="0.4330708661417323" header="0.35433070866141736" footer="0.2362204724409449"/>
  <pageSetup fitToHeight="1" fitToWidth="1" orientation="landscape" paperSize="9" scale="57" r:id="rId1"/>
  <headerFooter alignWithMargins="0">
    <oddHeader>&amp;C&amp;16Lietuvos kurčiųjų paplūdimio teniso čempionatas&amp;R&amp;14&amp;D</oddHeader>
    <oddFooter>&amp;R&amp;"Arial,Bold"&amp;8Copyright: Tomas Brikmanis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9"/>
  <sheetViews>
    <sheetView zoomScale="75" zoomScaleNormal="75" workbookViewId="0" topLeftCell="A1">
      <selection activeCell="F13" sqref="F13"/>
    </sheetView>
  </sheetViews>
  <sheetFormatPr defaultColWidth="9.140625" defaultRowHeight="12.75"/>
  <cols>
    <col min="1" max="1" width="5.7109375" style="1" customWidth="1"/>
    <col min="2" max="2" width="20.7109375" style="0" customWidth="1"/>
    <col min="3" max="3" width="5.7109375" style="0" customWidth="1"/>
    <col min="4" max="4" width="1.7109375" style="0" customWidth="1"/>
    <col min="5" max="5" width="2.7109375" style="0" customWidth="1"/>
    <col min="6" max="6" width="20.7109375" style="0" customWidth="1"/>
    <col min="7" max="7" width="5.7109375" style="0" customWidth="1"/>
    <col min="8" max="8" width="1.7109375" style="0" customWidth="1"/>
    <col min="9" max="9" width="2.7109375" style="0" customWidth="1"/>
    <col min="10" max="10" width="20.7109375" style="0" customWidth="1"/>
    <col min="11" max="11" width="5.7109375" style="0" customWidth="1"/>
    <col min="12" max="12" width="3.28125" style="0" customWidth="1"/>
    <col min="13" max="13" width="20.7109375" style="0" customWidth="1"/>
  </cols>
  <sheetData>
    <row r="1" spans="1:14" ht="12.75">
      <c r="A1" s="44"/>
      <c r="B1" s="17"/>
      <c r="C1" s="17"/>
      <c r="D1" s="17"/>
      <c r="E1" s="17"/>
      <c r="F1" s="17"/>
      <c r="G1" s="17"/>
      <c r="H1" s="17"/>
      <c r="I1" s="17"/>
      <c r="J1" s="17"/>
      <c r="K1" s="17"/>
      <c r="L1" s="17"/>
      <c r="M1" s="17"/>
      <c r="N1" s="17"/>
    </row>
    <row r="2" spans="1:14" ht="12.75">
      <c r="A2" s="44"/>
      <c r="B2" s="17"/>
      <c r="C2" s="17"/>
      <c r="D2" s="17"/>
      <c r="E2" s="17"/>
      <c r="F2" s="45" t="s">
        <v>32</v>
      </c>
      <c r="G2" s="17"/>
      <c r="H2" s="17"/>
      <c r="I2" s="17"/>
      <c r="J2" s="45" t="s">
        <v>33</v>
      </c>
      <c r="K2" s="17"/>
      <c r="L2" s="17"/>
      <c r="M2" s="17"/>
      <c r="N2" s="17"/>
    </row>
    <row r="3" spans="1:14" ht="12.75">
      <c r="A3" s="44"/>
      <c r="B3" s="17"/>
      <c r="C3" s="10">
        <v>53</v>
      </c>
      <c r="D3" s="17"/>
      <c r="E3" s="17"/>
      <c r="F3" s="17"/>
      <c r="G3" s="17"/>
      <c r="H3" s="17"/>
      <c r="I3" s="17"/>
      <c r="J3" s="17"/>
      <c r="K3" s="17"/>
      <c r="L3" s="17"/>
      <c r="M3" s="17"/>
      <c r="N3" s="17"/>
    </row>
    <row r="4" spans="1:14" ht="12.75">
      <c r="A4" s="16" t="s">
        <v>34</v>
      </c>
      <c r="B4" s="84" t="str">
        <f>'32de'!AE15</f>
        <v>Gestas9</v>
      </c>
      <c r="C4" s="16">
        <f>IF('Play Schedule'!F59="","",'Play Schedule'!F59)</f>
      </c>
      <c r="D4" s="26"/>
      <c r="E4" s="17"/>
      <c r="F4" s="17"/>
      <c r="G4" s="17"/>
      <c r="H4" s="17"/>
      <c r="I4" s="17"/>
      <c r="J4" s="17"/>
      <c r="K4" s="17"/>
      <c r="L4" s="17"/>
      <c r="M4" s="17"/>
      <c r="N4" s="17"/>
    </row>
    <row r="5" spans="1:14" ht="12.75">
      <c r="A5" s="96">
        <v>1</v>
      </c>
      <c r="B5" s="84" t="s">
        <v>78</v>
      </c>
      <c r="C5" s="16">
        <f>IF('Play Schedule'!G59="","",'Play Schedule'!G59)</f>
      </c>
      <c r="D5" s="17"/>
      <c r="E5" s="20"/>
      <c r="F5" s="17"/>
      <c r="G5" s="17"/>
      <c r="H5" s="17"/>
      <c r="I5" s="17"/>
      <c r="J5" s="17"/>
      <c r="K5" s="17"/>
      <c r="L5" s="17"/>
      <c r="M5" s="17"/>
      <c r="N5" s="17"/>
    </row>
    <row r="6" spans="1:14" ht="12.75">
      <c r="A6" s="44"/>
      <c r="B6" s="46" t="s">
        <v>35</v>
      </c>
      <c r="C6" s="17"/>
      <c r="D6" s="17"/>
      <c r="E6" s="20"/>
      <c r="F6" s="17"/>
      <c r="G6" s="17"/>
      <c r="H6" s="17"/>
      <c r="I6" s="17"/>
      <c r="J6" s="17"/>
      <c r="K6" s="17"/>
      <c r="L6" s="17"/>
      <c r="M6" s="17"/>
      <c r="N6" s="17"/>
    </row>
    <row r="7" spans="1:14" ht="12.75">
      <c r="A7" s="44"/>
      <c r="B7" s="17"/>
      <c r="C7" s="17"/>
      <c r="D7" s="17"/>
      <c r="E7" s="20"/>
      <c r="F7" s="17"/>
      <c r="G7" s="10">
        <v>57</v>
      </c>
      <c r="H7" s="17"/>
      <c r="I7" s="17"/>
      <c r="J7" s="17"/>
      <c r="K7" s="17"/>
      <c r="L7" s="17"/>
      <c r="M7" s="17"/>
      <c r="N7" s="17"/>
    </row>
    <row r="8" spans="1:14" ht="12.75">
      <c r="A8" s="44"/>
      <c r="B8" s="21"/>
      <c r="C8" s="21"/>
      <c r="D8" s="21"/>
      <c r="E8" s="29"/>
      <c r="F8" s="84" t="s">
        <v>89</v>
      </c>
      <c r="G8" s="16">
        <v>15</v>
      </c>
      <c r="H8" s="26"/>
      <c r="I8" s="17"/>
      <c r="J8" s="17"/>
      <c r="K8" s="17"/>
      <c r="L8" s="17"/>
      <c r="M8" s="17"/>
      <c r="N8" s="17"/>
    </row>
    <row r="9" spans="1:14" ht="12.75">
      <c r="A9" s="44"/>
      <c r="B9" s="21"/>
      <c r="C9" s="21"/>
      <c r="D9" s="21"/>
      <c r="E9" s="20"/>
      <c r="F9" s="84" t="s">
        <v>78</v>
      </c>
      <c r="G9" s="16">
        <v>11</v>
      </c>
      <c r="H9" s="17"/>
      <c r="I9" s="20"/>
      <c r="J9" s="17"/>
      <c r="K9" s="17"/>
      <c r="L9" s="17"/>
      <c r="M9" s="17"/>
      <c r="N9" s="17"/>
    </row>
    <row r="10" spans="1:14" ht="12.75">
      <c r="A10" s="44"/>
      <c r="B10" s="17"/>
      <c r="C10" s="17"/>
      <c r="D10" s="17"/>
      <c r="E10" s="20"/>
      <c r="F10" s="46"/>
      <c r="G10" s="17"/>
      <c r="H10" s="17"/>
      <c r="I10" s="20"/>
      <c r="J10" s="17"/>
      <c r="K10" s="17"/>
      <c r="L10" s="17"/>
      <c r="M10" s="17"/>
      <c r="N10" s="17"/>
    </row>
    <row r="11" spans="1:14" ht="12.75">
      <c r="A11" s="44"/>
      <c r="B11" s="17"/>
      <c r="C11" s="10">
        <v>54</v>
      </c>
      <c r="D11" s="17"/>
      <c r="E11" s="20"/>
      <c r="F11" s="17"/>
      <c r="G11" s="17"/>
      <c r="H11" s="17"/>
      <c r="I11" s="20"/>
      <c r="J11" s="17"/>
      <c r="K11" s="17"/>
      <c r="L11" s="17"/>
      <c r="M11" s="17"/>
      <c r="N11" s="17"/>
    </row>
    <row r="12" spans="1:14" ht="12.75">
      <c r="A12" s="16" t="s">
        <v>36</v>
      </c>
      <c r="B12" s="84" t="str">
        <f>'32de'!AE18</f>
        <v>Gestas 1</v>
      </c>
      <c r="C12" s="16">
        <f>IF('Play Schedule'!F60="","",'Play Schedule'!F60)</f>
      </c>
      <c r="D12" s="26"/>
      <c r="E12" s="20"/>
      <c r="F12" s="17"/>
      <c r="G12" s="17"/>
      <c r="H12" s="17"/>
      <c r="I12" s="20"/>
      <c r="J12" s="17"/>
      <c r="K12" s="17"/>
      <c r="L12" s="17"/>
      <c r="M12" s="17"/>
      <c r="N12" s="17"/>
    </row>
    <row r="13" spans="1:14" ht="12.75">
      <c r="A13" s="96">
        <v>2</v>
      </c>
      <c r="B13" s="84">
        <f>T(IF(ISNA(VLOOKUP(A13,$A$35:$B$38,2,FALSE)),"",VLOOKUP(A13,$A$35:$B$38,2,FALSE)))</f>
      </c>
      <c r="C13" s="16">
        <f>IF('Play Schedule'!G60="","",'Play Schedule'!G60)</f>
      </c>
      <c r="D13" s="17"/>
      <c r="E13" s="17"/>
      <c r="F13" s="17"/>
      <c r="G13" s="17"/>
      <c r="H13" s="17"/>
      <c r="I13" s="20"/>
      <c r="J13" s="17"/>
      <c r="K13" s="17"/>
      <c r="L13" s="17"/>
      <c r="M13" s="17"/>
      <c r="N13" s="17"/>
    </row>
    <row r="14" spans="1:14" ht="12.75">
      <c r="A14" s="44"/>
      <c r="B14" s="46" t="s">
        <v>35</v>
      </c>
      <c r="C14" s="17"/>
      <c r="D14" s="17"/>
      <c r="E14" s="17"/>
      <c r="F14" s="17"/>
      <c r="G14" s="17"/>
      <c r="H14" s="17"/>
      <c r="I14" s="20"/>
      <c r="J14" s="17"/>
      <c r="K14" s="17"/>
      <c r="L14" s="17"/>
      <c r="M14" s="17"/>
      <c r="N14" s="17"/>
    </row>
    <row r="15" spans="1:14" ht="13.5" thickBot="1">
      <c r="A15" s="44"/>
      <c r="B15" s="17"/>
      <c r="C15" s="17"/>
      <c r="D15" s="17"/>
      <c r="E15" s="17"/>
      <c r="F15" s="17"/>
      <c r="G15" s="17"/>
      <c r="H15" s="17"/>
      <c r="I15" s="20"/>
      <c r="J15" s="17"/>
      <c r="K15" s="10">
        <v>59</v>
      </c>
      <c r="L15" s="17"/>
      <c r="M15" s="17"/>
      <c r="N15" s="17"/>
    </row>
    <row r="16" spans="1:14" ht="12.75" customHeight="1">
      <c r="A16" s="44"/>
      <c r="B16" s="21"/>
      <c r="C16" s="21"/>
      <c r="D16" s="17"/>
      <c r="E16" s="17"/>
      <c r="F16" s="17"/>
      <c r="G16" s="17"/>
      <c r="H16" s="17"/>
      <c r="I16" s="26"/>
      <c r="J16" s="84" t="str">
        <f>IF(G8="","",IF(G8&lt;G9,F9,F8))</f>
        <v>Gestas 9</v>
      </c>
      <c r="K16" s="16">
        <v>16</v>
      </c>
      <c r="L16" s="17"/>
      <c r="M16" s="126" t="str">
        <f>IF(K16="","",IF(K16&lt;K17,J17,J16))</f>
        <v>Gestas 9</v>
      </c>
      <c r="N16" s="17"/>
    </row>
    <row r="17" spans="1:14" ht="13.5" customHeight="1" thickBot="1">
      <c r="A17" s="44"/>
      <c r="B17" s="21"/>
      <c r="C17" s="21"/>
      <c r="D17" s="17"/>
      <c r="E17" s="17"/>
      <c r="F17" s="17"/>
      <c r="G17" s="17"/>
      <c r="H17" s="17"/>
      <c r="I17" s="20"/>
      <c r="J17" s="84" t="str">
        <f>IF(G24="","",IF(G24&lt;G25,F25,F24))</f>
        <v>Gestas 2</v>
      </c>
      <c r="K17" s="16">
        <v>14</v>
      </c>
      <c r="L17" s="17"/>
      <c r="M17" s="127">
        <f>IF(J9="","",IF(J9&lt;J10,I10,I9))</f>
      </c>
      <c r="N17" s="17"/>
    </row>
    <row r="18" spans="1:14" ht="12.75">
      <c r="A18" s="44"/>
      <c r="B18" s="17"/>
      <c r="C18" s="17"/>
      <c r="D18" s="17"/>
      <c r="E18" s="17"/>
      <c r="F18" s="17"/>
      <c r="G18" s="17"/>
      <c r="H18" s="17"/>
      <c r="I18" s="20"/>
      <c r="J18" s="17"/>
      <c r="K18" s="17"/>
      <c r="L18" s="17"/>
      <c r="M18" s="46" t="s">
        <v>51</v>
      </c>
      <c r="N18" s="17"/>
    </row>
    <row r="19" spans="1:14" ht="13.5" thickBot="1">
      <c r="A19" s="44"/>
      <c r="B19" s="17"/>
      <c r="C19" s="10">
        <v>55</v>
      </c>
      <c r="D19" s="17"/>
      <c r="E19" s="17"/>
      <c r="F19" s="17"/>
      <c r="G19" s="17"/>
      <c r="H19" s="17"/>
      <c r="I19" s="20"/>
      <c r="J19" s="17"/>
      <c r="K19" s="17"/>
      <c r="L19" s="17"/>
      <c r="M19" s="17"/>
      <c r="N19" s="17"/>
    </row>
    <row r="20" spans="1:14" ht="12.75" customHeight="1">
      <c r="A20" s="16" t="s">
        <v>37</v>
      </c>
      <c r="B20" s="84" t="str">
        <f>'32de'!AE47</f>
        <v>Tyla 3</v>
      </c>
      <c r="C20" s="16">
        <f>IF('Play Schedule'!F61="","",'Play Schedule'!F61)</f>
      </c>
      <c r="D20" s="26"/>
      <c r="E20" s="17"/>
      <c r="F20" s="17"/>
      <c r="G20" s="17"/>
      <c r="H20" s="17"/>
      <c r="I20" s="20"/>
      <c r="J20" s="17"/>
      <c r="K20" s="17"/>
      <c r="L20" s="17"/>
      <c r="M20" s="126" t="str">
        <f>IF(K16="","",IF(K16&gt;K17,J17,J16))</f>
        <v>Gestas 2</v>
      </c>
      <c r="N20" s="17"/>
    </row>
    <row r="21" spans="1:14" ht="13.5" customHeight="1" thickBot="1">
      <c r="A21" s="96">
        <v>3</v>
      </c>
      <c r="B21" s="84">
        <f>T(IF(ISNA(VLOOKUP(A21,$A$35:$B$38,2,FALSE)),"",VLOOKUP(A21,$A$35:$B$38,2,FALSE)))</f>
      </c>
      <c r="C21" s="16">
        <f>IF('Play Schedule'!G61="","",'Play Schedule'!G61)</f>
      </c>
      <c r="D21" s="17"/>
      <c r="E21" s="20"/>
      <c r="F21" s="17"/>
      <c r="G21" s="17"/>
      <c r="H21" s="17"/>
      <c r="I21" s="20"/>
      <c r="J21" s="17"/>
      <c r="K21" s="17"/>
      <c r="L21" s="17"/>
      <c r="M21" s="127">
        <f>IF(J13="","",IF(J13&lt;J14,I14,I13))</f>
      </c>
      <c r="N21" s="17"/>
    </row>
    <row r="22" spans="1:14" ht="12.75">
      <c r="A22" s="44"/>
      <c r="B22" s="46" t="s">
        <v>35</v>
      </c>
      <c r="C22" s="17"/>
      <c r="D22" s="17"/>
      <c r="E22" s="20"/>
      <c r="F22" s="17"/>
      <c r="G22" s="17"/>
      <c r="H22" s="17"/>
      <c r="I22" s="20"/>
      <c r="J22" s="17"/>
      <c r="K22" s="17"/>
      <c r="L22" s="17"/>
      <c r="M22" s="46" t="s">
        <v>52</v>
      </c>
      <c r="N22" s="17"/>
    </row>
    <row r="23" spans="1:14" ht="13.5" thickBot="1">
      <c r="A23" s="44"/>
      <c r="B23" s="17"/>
      <c r="C23" s="17"/>
      <c r="D23" s="17"/>
      <c r="E23" s="20"/>
      <c r="F23" s="17"/>
      <c r="G23" s="10">
        <v>58</v>
      </c>
      <c r="H23" s="17"/>
      <c r="I23" s="20"/>
      <c r="J23" s="101"/>
      <c r="K23" s="27"/>
      <c r="L23" s="17"/>
      <c r="M23" s="17"/>
      <c r="N23" s="17"/>
    </row>
    <row r="24" spans="1:14" ht="12.75" customHeight="1">
      <c r="A24" s="44"/>
      <c r="B24" s="17"/>
      <c r="C24" s="17"/>
      <c r="D24" s="17"/>
      <c r="E24" s="29"/>
      <c r="F24" s="84" t="s">
        <v>82</v>
      </c>
      <c r="G24" s="16">
        <v>10</v>
      </c>
      <c r="H24" s="26"/>
      <c r="I24" s="20"/>
      <c r="J24" s="102"/>
      <c r="K24" s="103"/>
      <c r="L24" s="21"/>
      <c r="M24" s="126" t="str">
        <f>IF(G8="","",IF(G8&gt;G9,F9,F8))</f>
        <v>Gestas 1</v>
      </c>
      <c r="N24" s="17"/>
    </row>
    <row r="25" spans="1:14" ht="13.5" customHeight="1" thickBot="1">
      <c r="A25" s="44"/>
      <c r="B25" s="17"/>
      <c r="C25" s="17"/>
      <c r="D25" s="17"/>
      <c r="E25" s="20"/>
      <c r="F25" s="84" t="s">
        <v>83</v>
      </c>
      <c r="G25" s="16">
        <v>15</v>
      </c>
      <c r="H25" s="17"/>
      <c r="I25" s="17"/>
      <c r="J25" s="102"/>
      <c r="K25" s="103"/>
      <c r="L25" s="17"/>
      <c r="M25" s="127">
        <f>IF(J17="","",IF(J17&lt;J18,I18,I17))</f>
        <v>0</v>
      </c>
      <c r="N25" s="17"/>
    </row>
    <row r="26" spans="1:14" ht="12.75">
      <c r="A26" s="44"/>
      <c r="B26" s="17"/>
      <c r="C26" s="17"/>
      <c r="D26" s="17"/>
      <c r="E26" s="20"/>
      <c r="F26" s="46"/>
      <c r="G26" s="17"/>
      <c r="H26" s="17"/>
      <c r="I26" s="17"/>
      <c r="J26" s="35"/>
      <c r="K26" s="21"/>
      <c r="L26" s="17"/>
      <c r="M26" s="46" t="s">
        <v>53</v>
      </c>
      <c r="N26" s="17"/>
    </row>
    <row r="27" spans="1:14" ht="13.5" thickBot="1">
      <c r="A27" s="44"/>
      <c r="B27" s="17"/>
      <c r="C27" s="10">
        <v>56</v>
      </c>
      <c r="D27" s="17"/>
      <c r="E27" s="20"/>
      <c r="F27" s="17"/>
      <c r="G27" s="17"/>
      <c r="H27" s="17"/>
      <c r="I27" s="17"/>
      <c r="J27" s="17"/>
      <c r="K27" s="17"/>
      <c r="L27" s="17"/>
      <c r="M27" s="17"/>
      <c r="N27" s="17"/>
    </row>
    <row r="28" spans="1:14" ht="12.75">
      <c r="A28" s="16" t="s">
        <v>38</v>
      </c>
      <c r="B28" s="84" t="str">
        <f>'32de'!AE50</f>
        <v>Gestas 2</v>
      </c>
      <c r="C28" s="16">
        <f>IF('Play Schedule'!F62="","",'Play Schedule'!F62)</f>
      </c>
      <c r="D28" s="26"/>
      <c r="E28" s="20"/>
      <c r="F28" s="17"/>
      <c r="G28" s="17"/>
      <c r="H28" s="17"/>
      <c r="I28" s="17"/>
      <c r="J28" s="17"/>
      <c r="K28" s="17"/>
      <c r="L28" s="17"/>
      <c r="M28" s="126" t="str">
        <f>IF(G24="","",IF(G24&lt;G25,F24,F25))</f>
        <v>Tyla 3</v>
      </c>
      <c r="N28" s="17"/>
    </row>
    <row r="29" spans="1:14" ht="13.5" thickBot="1">
      <c r="A29" s="96">
        <v>4</v>
      </c>
      <c r="B29" s="84">
        <f>T(IF(ISNA(VLOOKUP(A29,$A$35:$B$38,2,FALSE)),"",VLOOKUP(A29,$A$35:$B$38,2,FALSE)))</f>
      </c>
      <c r="C29" s="16">
        <f>IF('Play Schedule'!G62="","",'Play Schedule'!G62)</f>
      </c>
      <c r="D29" s="17"/>
      <c r="E29" s="17"/>
      <c r="F29" s="17"/>
      <c r="G29" s="17"/>
      <c r="H29" s="17"/>
      <c r="I29" s="17"/>
      <c r="J29" s="17"/>
      <c r="K29" s="17"/>
      <c r="L29" s="17"/>
      <c r="M29" s="127">
        <f>IF(J21="","",IF(J21&lt;J22,I22,I21))</f>
      </c>
      <c r="N29" s="17"/>
    </row>
    <row r="30" spans="1:14" ht="15.75">
      <c r="A30" s="44"/>
      <c r="B30" s="46" t="s">
        <v>35</v>
      </c>
      <c r="C30" s="17"/>
      <c r="D30" s="17"/>
      <c r="E30" s="17"/>
      <c r="F30" s="17"/>
      <c r="G30" s="17"/>
      <c r="H30" s="17"/>
      <c r="I30" s="17"/>
      <c r="J30" s="112"/>
      <c r="K30" s="17"/>
      <c r="L30" s="17"/>
      <c r="M30" s="46" t="s">
        <v>53</v>
      </c>
      <c r="N30" s="17"/>
    </row>
    <row r="31" spans="1:14" ht="12.75">
      <c r="A31" s="44"/>
      <c r="B31" s="17"/>
      <c r="C31" s="17"/>
      <c r="D31" s="17"/>
      <c r="E31" s="17"/>
      <c r="F31" s="17"/>
      <c r="G31" s="17"/>
      <c r="H31" s="17"/>
      <c r="I31" s="17"/>
      <c r="J31" s="17"/>
      <c r="K31" s="17"/>
      <c r="L31" s="17"/>
      <c r="M31" s="17"/>
      <c r="N31" s="17"/>
    </row>
    <row r="33" ht="13.5" thickBot="1"/>
    <row r="34" spans="1:2" ht="13.5" thickBot="1">
      <c r="A34" s="128"/>
      <c r="B34" s="129"/>
    </row>
    <row r="35" spans="1:2" ht="12.75">
      <c r="A35" s="85"/>
      <c r="B35" s="86"/>
    </row>
    <row r="36" spans="1:2" ht="12.75">
      <c r="A36" s="85"/>
      <c r="B36" s="86"/>
    </row>
    <row r="37" spans="1:2" ht="12.75">
      <c r="A37" s="85"/>
      <c r="B37" s="86"/>
    </row>
    <row r="38" spans="1:2" ht="13.5" thickBot="1">
      <c r="A38" s="87"/>
      <c r="B38" s="88"/>
    </row>
    <row r="39" ht="12.75">
      <c r="A39"/>
    </row>
    <row r="40" spans="1:2" ht="12.75" hidden="1">
      <c r="A40" s="89"/>
      <c r="B40" s="90"/>
    </row>
    <row r="41" spans="1:2" ht="12.75" hidden="1">
      <c r="A41" s="91"/>
      <c r="B41" s="92"/>
    </row>
    <row r="42" spans="1:2" ht="12.75" hidden="1">
      <c r="A42" s="91"/>
      <c r="B42" s="92"/>
    </row>
    <row r="43" spans="1:2" ht="12.75" hidden="1">
      <c r="A43" s="91"/>
      <c r="B43" s="92"/>
    </row>
    <row r="44" spans="1:2" ht="12.75" hidden="1">
      <c r="A44" s="91"/>
      <c r="B44" s="92"/>
    </row>
    <row r="45" spans="1:2" ht="12.75" hidden="1">
      <c r="A45" s="91"/>
      <c r="B45" s="93"/>
    </row>
    <row r="46" spans="1:2" ht="12.75" hidden="1">
      <c r="A46" s="91"/>
      <c r="B46" s="92"/>
    </row>
    <row r="47" spans="1:2" ht="12.75" hidden="1">
      <c r="A47" s="91"/>
      <c r="B47" s="92"/>
    </row>
    <row r="48" spans="1:2" ht="12.75" hidden="1">
      <c r="A48" s="91"/>
      <c r="B48" s="92"/>
    </row>
    <row r="49" spans="1:2" ht="13.5" hidden="1" thickBot="1">
      <c r="A49" s="94"/>
      <c r="B49" s="95"/>
    </row>
  </sheetData>
  <sheetProtection formatColumns="0" formatRows="0"/>
  <mergeCells count="5">
    <mergeCell ref="M16:M17"/>
    <mergeCell ref="M24:M25"/>
    <mergeCell ref="M20:M21"/>
    <mergeCell ref="A34:B34"/>
    <mergeCell ref="M28:M29"/>
  </mergeCells>
  <conditionalFormatting sqref="A34:B34">
    <cfRule type="expression" priority="1" dxfId="5" stopIfTrue="1">
      <formula>(SUM($A$35:$A$38)&lt;&gt;10)</formula>
    </cfRule>
  </conditionalFormatting>
  <conditionalFormatting sqref="A35:A38">
    <cfRule type="expression" priority="2" dxfId="4" stopIfTrue="1">
      <formula>OR(A35&gt;4,COUNTIF($A$35:$A$38,A35)&gt;1)</formula>
    </cfRule>
    <cfRule type="expression" priority="3" dxfId="3" stopIfTrue="1">
      <formula>AND(B35&lt;&gt;"",OR(B41=VLOOKUP(CONCATENATE("SE",A35),$A$4:$B$29,2,FALSE),B46=B35))</formula>
    </cfRule>
  </conditionalFormatting>
  <conditionalFormatting sqref="B21 B5 B13 B29 F9 F25 J17 J25">
    <cfRule type="expression" priority="4" dxfId="2" stopIfTrue="1">
      <formula>OR(B5="Be kovos",C5&lt;C4)</formula>
    </cfRule>
  </conditionalFormatting>
  <conditionalFormatting sqref="B4 B12 B20 B28 F8 F24 J16 J24">
    <cfRule type="expression" priority="5" dxfId="1" stopIfTrue="1">
      <formula>OR(B4="Be kovos",C4&lt;C5)</formula>
    </cfRule>
  </conditionalFormatting>
  <printOptions/>
  <pageMargins left="0.5118110236220472" right="0.5511811023622047" top="0.9055118110236221" bottom="0.7086614173228347" header="0.5118110236220472" footer="0.5118110236220472"/>
  <pageSetup fitToHeight="1" fitToWidth="1" horizontalDpi="300" verticalDpi="300" orientation="landscape" paperSize="9" r:id="rId1"/>
  <headerFooter alignWithMargins="0">
    <oddHeader>&amp;C&amp;16Lietuvos kurčiųjų paplūdimio teniso čempionatas&amp;R&amp;14&amp;D</oddHeader>
    <oddFooter>&amp;L&amp;"Times New Roman Baltic,Bold"&amp;YAutoriai: Tomas Brikmanis  ir Alvydas Vitkauskas</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33"/>
  <sheetViews>
    <sheetView zoomScalePageLayoutView="0" workbookViewId="0" topLeftCell="A1">
      <selection activeCell="D25" sqref="D25"/>
    </sheetView>
  </sheetViews>
  <sheetFormatPr defaultColWidth="9.140625" defaultRowHeight="12.75"/>
  <cols>
    <col min="1" max="1" width="5.7109375" style="5" bestFit="1" customWidth="1"/>
    <col min="2" max="2" width="35.7109375" style="5" customWidth="1"/>
  </cols>
  <sheetData>
    <row r="1" spans="1:2" ht="13.5" thickBot="1">
      <c r="A1" s="62" t="s">
        <v>56</v>
      </c>
      <c r="B1" s="62" t="s">
        <v>57</v>
      </c>
    </row>
    <row r="2" spans="1:2" ht="12.75">
      <c r="A2" s="98">
        <v>1</v>
      </c>
      <c r="B2" s="97" t="str">
        <f>IF(SE8!M16="","",SE8!M16)</f>
        <v>Gestas 9</v>
      </c>
    </row>
    <row r="3" spans="1:2" ht="12.75">
      <c r="A3" s="98">
        <v>2</v>
      </c>
      <c r="B3" s="97" t="str">
        <f>IF(SE8!M20="","",SE8!M20)</f>
        <v>Gestas 2</v>
      </c>
    </row>
    <row r="4" spans="1:2" ht="12.75">
      <c r="A4" s="98">
        <v>3</v>
      </c>
      <c r="B4" s="97" t="str">
        <f>IF(SE8!M24="","",SE8!M24)</f>
        <v>Gestas 1</v>
      </c>
    </row>
    <row r="5" spans="1:2" ht="12.75">
      <c r="A5" s="98">
        <v>4</v>
      </c>
      <c r="B5" s="97" t="str">
        <f>IF(SE8!M28="","",SE8!M28)</f>
        <v>Tyla 3</v>
      </c>
    </row>
    <row r="6" spans="1:2" ht="12.75">
      <c r="A6" s="98">
        <v>5</v>
      </c>
      <c r="B6" s="97">
        <f>IF(SE8!C4="","",IF(SE8!C4&lt;SE8!C5,SE8!B4,SE8!B5))</f>
      </c>
    </row>
    <row r="7" spans="1:2" ht="12.75">
      <c r="A7" s="98">
        <v>5</v>
      </c>
      <c r="B7" s="97">
        <f>IF(SE8!C12="","",IF(SE8!C12&lt;SE8!C13,SE8!B12,SE8!B13))</f>
      </c>
    </row>
    <row r="8" spans="1:2" ht="12.75">
      <c r="A8" s="98">
        <v>5</v>
      </c>
      <c r="B8" s="97">
        <f>IF(SE8!C20="","",IF(SE8!C20&lt;SE8!C21,SE8!B20,SE8!B21))</f>
      </c>
    </row>
    <row r="9" spans="1:2" ht="12.75">
      <c r="A9" s="98">
        <v>5</v>
      </c>
      <c r="B9" s="97">
        <f>IF(SE8!C28="","",IF(SE8!C28&lt;SE8!C29,SE8!B28,SE8!B29))</f>
      </c>
    </row>
    <row r="10" spans="1:2" ht="12.75">
      <c r="A10" s="98">
        <v>9</v>
      </c>
      <c r="B10" s="97">
        <f>IF('Play Schedule'!F54="","",IF('Play Schedule'!F54&lt;'Play Schedule'!G54,'Play Schedule'!D54,'Play Schedule'!E54))</f>
      </c>
    </row>
    <row r="11" spans="1:2" ht="12.75">
      <c r="A11" s="98">
        <v>9</v>
      </c>
      <c r="B11" s="97">
        <f>IF('Play Schedule'!F55="","",IF('Play Schedule'!F55&lt;'Play Schedule'!G55,'Play Schedule'!D55,'Play Schedule'!E55))</f>
      </c>
    </row>
    <row r="12" spans="1:2" ht="12.75">
      <c r="A12" s="98">
        <v>9</v>
      </c>
      <c r="B12" s="97">
        <f>IF('Play Schedule'!F56="","",IF('Play Schedule'!F56&lt;'Play Schedule'!G56,'Play Schedule'!D56,'Play Schedule'!E56))</f>
      </c>
    </row>
    <row r="13" spans="1:2" ht="12.75">
      <c r="A13" s="98">
        <v>9</v>
      </c>
      <c r="B13" s="97">
        <f>IF('Play Schedule'!F57="","",IF('Play Schedule'!F57&lt;'Play Schedule'!G57,'Play Schedule'!D57,'Play Schedule'!E57))</f>
      </c>
    </row>
    <row r="14" spans="1:2" ht="12.75">
      <c r="A14" s="98">
        <v>13</v>
      </c>
      <c r="B14" s="97">
        <f>IF('Play Schedule'!F50="","",IF('Play Schedule'!F50&lt;'Play Schedule'!G50,'Play Schedule'!D50,'Play Schedule'!E50))</f>
      </c>
    </row>
    <row r="15" spans="1:2" ht="12.75">
      <c r="A15" s="98">
        <v>13</v>
      </c>
      <c r="B15" s="97">
        <f>IF('Play Schedule'!F51="","",IF('Play Schedule'!F51&lt;'Play Schedule'!G51,'Play Schedule'!D51,'Play Schedule'!E51))</f>
      </c>
    </row>
    <row r="16" spans="1:2" ht="12.75">
      <c r="A16" s="98">
        <v>13</v>
      </c>
      <c r="B16" s="97">
        <f>IF('Play Schedule'!F52="","",IF('Play Schedule'!F52&lt;'Play Schedule'!G52,'Play Schedule'!D52,'Play Schedule'!E52))</f>
      </c>
    </row>
    <row r="17" spans="1:2" ht="12.75">
      <c r="A17" s="98">
        <v>13</v>
      </c>
      <c r="B17" s="97">
        <f>IF('Play Schedule'!F53="","",IF('Play Schedule'!F53&lt;'Play Schedule'!G53,'Play Schedule'!D53,'Play Schedule'!E53))</f>
      </c>
    </row>
    <row r="18" spans="1:2" ht="12.75">
      <c r="A18" s="98">
        <v>17</v>
      </c>
      <c r="B18" s="97">
        <f>IF('Play Schedule'!F36="","",IF('Play Schedule'!F36&lt;'Play Schedule'!G36,'Play Schedule'!D36,'Play Schedule'!E36))</f>
      </c>
    </row>
    <row r="19" spans="1:2" ht="12.75">
      <c r="A19" s="98">
        <v>17</v>
      </c>
      <c r="B19" s="97">
        <f>IF('Play Schedule'!F37="","",IF('Play Schedule'!F37&lt;'Play Schedule'!G37,'Play Schedule'!D37,'Play Schedule'!E37))</f>
      </c>
    </row>
    <row r="20" spans="1:2" ht="12.75">
      <c r="A20" s="98">
        <v>17</v>
      </c>
      <c r="B20" s="97">
        <f>IF('Play Schedule'!F38="","",IF('Play Schedule'!F38&lt;'Play Schedule'!G38,'Play Schedule'!D38,'Play Schedule'!E38))</f>
      </c>
    </row>
    <row r="21" spans="1:2" ht="12.75">
      <c r="A21" s="98">
        <v>17</v>
      </c>
      <c r="B21" s="97">
        <f>IF('Play Schedule'!F39="","",IF('Play Schedule'!F39&lt;'Play Schedule'!G39,'Play Schedule'!D39,'Play Schedule'!E39))</f>
      </c>
    </row>
    <row r="22" spans="1:2" ht="12.75">
      <c r="A22" s="98">
        <v>17</v>
      </c>
      <c r="B22" s="97">
        <f>IF('Play Schedule'!F40="","",IF('Play Schedule'!F40&lt;'Play Schedule'!G40,'Play Schedule'!D40,'Play Schedule'!E40))</f>
      </c>
    </row>
    <row r="23" spans="1:2" ht="12.75">
      <c r="A23" s="98">
        <v>17</v>
      </c>
      <c r="B23" s="97">
        <f>IF('Play Schedule'!F41="","",IF('Play Schedule'!F41&lt;'Play Schedule'!G41,'Play Schedule'!D41,'Play Schedule'!E41))</f>
      </c>
    </row>
    <row r="24" spans="1:2" ht="12.75">
      <c r="A24" s="98">
        <v>17</v>
      </c>
      <c r="B24" s="97">
        <f>IF('Play Schedule'!F42="","",IF('Play Schedule'!F42&lt;'Play Schedule'!G42,'Play Schedule'!D42,'Play Schedule'!E42))</f>
      </c>
    </row>
    <row r="25" spans="1:2" ht="12.75">
      <c r="A25" s="98">
        <v>17</v>
      </c>
      <c r="B25" s="97">
        <f>IF('Play Schedule'!F43="","",IF('Play Schedule'!F43&lt;'Play Schedule'!G43,'Play Schedule'!D43,'Play Schedule'!E43))</f>
      </c>
    </row>
    <row r="26" spans="1:2" ht="12.75">
      <c r="A26" s="98">
        <v>25</v>
      </c>
      <c r="B26" s="97">
        <f>IF('Play Schedule'!F28="","",IF('Play Schedule'!F28&lt;'Play Schedule'!G28,'Play Schedule'!D28,'Play Schedule'!E28))</f>
      </c>
    </row>
    <row r="27" spans="1:2" ht="12.75">
      <c r="A27" s="98">
        <v>25</v>
      </c>
      <c r="B27" s="97">
        <f>IF('Play Schedule'!F29="","",IF('Play Schedule'!F29&lt;'Play Schedule'!G29,'Play Schedule'!D29,'Play Schedule'!E29))</f>
      </c>
    </row>
    <row r="28" spans="1:2" ht="12.75">
      <c r="A28" s="98">
        <v>25</v>
      </c>
      <c r="B28" s="97">
        <f>IF('Play Schedule'!F30="","",IF('Play Schedule'!F30&lt;'Play Schedule'!G30,'Play Schedule'!D30,'Play Schedule'!E30))</f>
      </c>
    </row>
    <row r="29" spans="1:2" ht="12.75">
      <c r="A29" s="98">
        <v>25</v>
      </c>
      <c r="B29" s="97">
        <f>IF('Play Schedule'!F31="","",IF('Play Schedule'!F31&lt;'Play Schedule'!G31,'Play Schedule'!D31,'Play Schedule'!E31))</f>
      </c>
    </row>
    <row r="30" spans="1:2" ht="12.75">
      <c r="A30" s="98">
        <v>25</v>
      </c>
      <c r="B30" s="97">
        <f>IF('Play Schedule'!F32="","",IF('Play Schedule'!F32&lt;'Play Schedule'!G32,'Play Schedule'!D32,'Play Schedule'!E32))</f>
      </c>
    </row>
    <row r="31" spans="1:2" ht="12.75">
      <c r="A31" s="98">
        <v>25</v>
      </c>
      <c r="B31" s="97">
        <f>IF('Play Schedule'!F33="","",IF('Play Schedule'!F33&lt;'Play Schedule'!G33,'Play Schedule'!D33,'Play Schedule'!E33))</f>
      </c>
    </row>
    <row r="32" spans="1:2" ht="12.75">
      <c r="A32" s="98">
        <v>25</v>
      </c>
      <c r="B32" s="97">
        <f>IF('Play Schedule'!F34="","",IF('Play Schedule'!F34&lt;'Play Schedule'!G34,'Play Schedule'!D34,'Play Schedule'!E34))</f>
      </c>
    </row>
    <row r="33" spans="1:2" ht="13.5" thickBot="1">
      <c r="A33" s="99">
        <v>25</v>
      </c>
      <c r="B33" s="100">
        <f>IF('Play Schedule'!F35="","",IF('Play Schedule'!F35&lt;'Play Schedule'!G35,'Play Schedule'!D35,'Play Schedule'!E35))</f>
      </c>
    </row>
  </sheetData>
  <sheetProtection formatColumns="0" formatRows="0"/>
  <conditionalFormatting sqref="B2:B33">
    <cfRule type="cellIs" priority="1" dxfId="0" operator="equal" stopIfTrue="1">
      <formula>"Be kovos"</formula>
    </cfRule>
  </conditionalFormatting>
  <printOptions horizontalCentered="1"/>
  <pageMargins left="0.75" right="0.75" top="1" bottom="1" header="0.5" footer="0.5"/>
  <pageSetup fitToHeight="1" fitToWidth="1" orientation="portrait" paperSize="9" r:id="rId1"/>
</worksheet>
</file>

<file path=xl/worksheets/sheet6.xml><?xml version="1.0" encoding="utf-8"?>
<worksheet xmlns="http://schemas.openxmlformats.org/spreadsheetml/2006/main" xmlns:r="http://schemas.openxmlformats.org/officeDocument/2006/relationships">
  <dimension ref="A2:B5"/>
  <sheetViews>
    <sheetView zoomScalePageLayoutView="0" workbookViewId="0" topLeftCell="A1">
      <selection activeCell="C4" sqref="C4"/>
    </sheetView>
  </sheetViews>
  <sheetFormatPr defaultColWidth="9.140625" defaultRowHeight="12.75"/>
  <cols>
    <col min="1" max="1" width="20.00390625" style="0" bestFit="1" customWidth="1"/>
    <col min="2" max="2" width="10.140625" style="0" bestFit="1" customWidth="1"/>
  </cols>
  <sheetData>
    <row r="2" spans="1:2" ht="12.75">
      <c r="A2" s="106" t="s">
        <v>64</v>
      </c>
      <c r="B2" s="107"/>
    </row>
    <row r="3" spans="1:2" ht="12.75">
      <c r="A3" s="106" t="s">
        <v>65</v>
      </c>
      <c r="B3" s="107">
        <v>40946</v>
      </c>
    </row>
    <row r="4" spans="1:2" ht="12.75">
      <c r="A4" s="106" t="s">
        <v>66</v>
      </c>
      <c r="B4" s="107">
        <v>41610</v>
      </c>
    </row>
    <row r="5" spans="1:2" ht="12.75">
      <c r="A5" s="106" t="s">
        <v>67</v>
      </c>
      <c r="B5" s="106"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pulo federacija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 Brikmanis</dc:creator>
  <cp:keywords/>
  <dc:description/>
  <cp:lastModifiedBy>LKSK</cp:lastModifiedBy>
  <cp:lastPrinted>2021-08-05T09:02:06Z</cp:lastPrinted>
  <dcterms:created xsi:type="dcterms:W3CDTF">2000-10-02T19:25:54Z</dcterms:created>
  <dcterms:modified xsi:type="dcterms:W3CDTF">2021-08-05T09:07:14Z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129921404</vt:i4>
  </property>
  <property fmtid="{D5CDD505-2E9C-101B-9397-08002B2CF9AE}" pid="3" name="_EmailSubject">
    <vt:lpwstr/>
  </property>
  <property fmtid="{D5CDD505-2E9C-101B-9397-08002B2CF9AE}" pid="4" name="_AuthorEmail">
    <vt:lpwstr>info@biliardopasaulis.lt</vt:lpwstr>
  </property>
  <property fmtid="{D5CDD505-2E9C-101B-9397-08002B2CF9AE}" pid="5" name="_AuthorEmailDisplayName">
    <vt:lpwstr>Biliardo klubas "Entry"</vt:lpwstr>
  </property>
  <property fmtid="{D5CDD505-2E9C-101B-9397-08002B2CF9AE}" pid="6" name="_ReviewingToolsShownOnce">
    <vt:lpwstr/>
  </property>
</Properties>
</file>